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L:\1Передача дел\Калькулятор\"/>
    </mc:Choice>
  </mc:AlternateContent>
  <bookViews>
    <workbookView xWindow="0" yWindow="0" windowWidth="28800" windowHeight="12435" firstSheet="2" activeTab="2"/>
  </bookViews>
  <sheets>
    <sheet name="Busbar EKF1" sheetId="7" state="hidden" r:id="rId1"/>
    <sheet name="Data" sheetId="4" state="hidden" r:id="rId2"/>
    <sheet name="BB-I" sheetId="8" r:id="rId3"/>
  </sheets>
  <definedNames>
    <definedName name="__xlnm._FilterDatabase">#REF!</definedName>
    <definedName name="__xlnm._FilterDatabase_1">#REF!</definedName>
    <definedName name="_xlnm._FilterDatabase" localSheetId="0" hidden="1">'Busbar EKF1'!$I$6:$I$153</definedName>
    <definedName name="_xlnm._FilterDatabase" localSheetId="1" hidden="1">Data!$G$1:$G$3</definedName>
    <definedName name="A">#REF!</definedName>
    <definedName name="B">#REF!</definedName>
  </definedNames>
  <calcPr calcId="152511"/>
</workbook>
</file>

<file path=xl/calcChain.xml><?xml version="1.0" encoding="utf-8"?>
<calcChain xmlns="http://schemas.openxmlformats.org/spreadsheetml/2006/main">
  <c r="E11" i="8" l="1"/>
  <c r="G27" i="8" l="1"/>
  <c r="D7" i="7" l="1"/>
  <c r="C12" i="7" l="1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1" i="7"/>
  <c r="E12" i="7" l="1"/>
  <c r="F12" i="7" s="1"/>
  <c r="E14" i="7"/>
  <c r="F14" i="7" s="1"/>
  <c r="E15" i="7"/>
  <c r="F15" i="7" s="1"/>
  <c r="E17" i="7"/>
  <c r="F17" i="7" s="1"/>
  <c r="E18" i="7"/>
  <c r="F18" i="7" s="1"/>
  <c r="E19" i="7"/>
  <c r="F19" i="7" s="1"/>
  <c r="E20" i="7"/>
  <c r="F20" i="7" s="1"/>
  <c r="E21" i="7"/>
  <c r="F21" i="7" s="1"/>
  <c r="J21" i="7" s="1"/>
  <c r="E23" i="7"/>
  <c r="F23" i="7" s="1"/>
  <c r="H23" i="7" s="1"/>
  <c r="E24" i="7"/>
  <c r="F24" i="7" s="1"/>
  <c r="E25" i="7"/>
  <c r="F25" i="7" s="1"/>
  <c r="E26" i="7"/>
  <c r="F26" i="7" s="1"/>
  <c r="E27" i="7"/>
  <c r="F27" i="7" s="1"/>
  <c r="E29" i="7"/>
  <c r="F29" i="7" s="1"/>
  <c r="E30" i="7"/>
  <c r="F30" i="7" s="1"/>
  <c r="E31" i="7"/>
  <c r="F31" i="7" s="1"/>
  <c r="E32" i="7"/>
  <c r="F32" i="7" s="1"/>
  <c r="E33" i="7"/>
  <c r="F33" i="7" s="1"/>
  <c r="G33" i="7" s="1"/>
  <c r="E35" i="7"/>
  <c r="F35" i="7" s="1"/>
  <c r="E36" i="7"/>
  <c r="F36" i="7" s="1"/>
  <c r="E37" i="7"/>
  <c r="F37" i="7" s="1"/>
  <c r="E38" i="7"/>
  <c r="F38" i="7" s="1"/>
  <c r="E39" i="7"/>
  <c r="F39" i="7" s="1"/>
  <c r="E41" i="7"/>
  <c r="F41" i="7" s="1"/>
  <c r="E42" i="7"/>
  <c r="F42" i="7" s="1"/>
  <c r="G42" i="7" s="1"/>
  <c r="E43" i="7"/>
  <c r="F43" i="7" s="1"/>
  <c r="E44" i="7"/>
  <c r="F44" i="7" s="1"/>
  <c r="E45" i="7"/>
  <c r="F45" i="7" s="1"/>
  <c r="H45" i="7" s="1"/>
  <c r="E47" i="7"/>
  <c r="F47" i="7" s="1"/>
  <c r="E48" i="7"/>
  <c r="F48" i="7" s="1"/>
  <c r="E49" i="7"/>
  <c r="F49" i="7" s="1"/>
  <c r="E50" i="7"/>
  <c r="F50" i="7" s="1"/>
  <c r="E51" i="7"/>
  <c r="F51" i="7" s="1"/>
  <c r="J51" i="7" s="1"/>
  <c r="E53" i="7"/>
  <c r="F53" i="7" s="1"/>
  <c r="H53" i="7" s="1"/>
  <c r="E54" i="7"/>
  <c r="F54" i="7" s="1"/>
  <c r="G54" i="7" s="1"/>
  <c r="E55" i="7"/>
  <c r="F55" i="7" s="1"/>
  <c r="E56" i="7"/>
  <c r="F56" i="7" s="1"/>
  <c r="E57" i="7"/>
  <c r="F57" i="7" s="1"/>
  <c r="E11" i="7"/>
  <c r="F11" i="7" s="1"/>
  <c r="K3" i="4"/>
  <c r="K4" i="4"/>
  <c r="K5" i="4"/>
  <c r="K6" i="4"/>
  <c r="K7" i="4"/>
  <c r="K8" i="4"/>
  <c r="K9" i="4"/>
  <c r="K2" i="4"/>
  <c r="I57" i="7"/>
  <c r="I56" i="7"/>
  <c r="I55" i="7"/>
  <c r="I54" i="7"/>
  <c r="I53" i="7"/>
  <c r="I51" i="7"/>
  <c r="I50" i="7"/>
  <c r="I49" i="7"/>
  <c r="I48" i="7"/>
  <c r="I47" i="7"/>
  <c r="I45" i="7"/>
  <c r="I44" i="7"/>
  <c r="I43" i="7"/>
  <c r="I42" i="7"/>
  <c r="I41" i="7"/>
  <c r="I39" i="7"/>
  <c r="I38" i="7"/>
  <c r="I37" i="7"/>
  <c r="I36" i="7"/>
  <c r="I35" i="7"/>
  <c r="I33" i="7"/>
  <c r="I32" i="7"/>
  <c r="I31" i="7"/>
  <c r="I30" i="7"/>
  <c r="I29" i="7"/>
  <c r="I27" i="7"/>
  <c r="I26" i="7"/>
  <c r="I25" i="7"/>
  <c r="I24" i="7"/>
  <c r="I23" i="7"/>
  <c r="I21" i="7"/>
  <c r="I20" i="7"/>
  <c r="I19" i="7"/>
  <c r="I18" i="7"/>
  <c r="I17" i="7"/>
  <c r="I15" i="7"/>
  <c r="I14" i="7"/>
  <c r="I13" i="7"/>
  <c r="I12" i="7"/>
  <c r="I11" i="7"/>
  <c r="E13" i="7"/>
  <c r="F13" i="7" s="1"/>
  <c r="C89" i="4"/>
  <c r="C88" i="4"/>
  <c r="C87" i="4"/>
  <c r="C86" i="4"/>
  <c r="C85" i="4"/>
  <c r="C84" i="4"/>
  <c r="C83" i="4"/>
  <c r="C82" i="4"/>
  <c r="C41" i="4"/>
  <c r="C40" i="4"/>
  <c r="C39" i="4"/>
  <c r="C38" i="4"/>
  <c r="C37" i="4"/>
  <c r="C36" i="4"/>
  <c r="C35" i="4"/>
  <c r="C34" i="4"/>
  <c r="C97" i="4"/>
  <c r="C96" i="4"/>
  <c r="C95" i="4"/>
  <c r="C94" i="4"/>
  <c r="C93" i="4"/>
  <c r="C92" i="4"/>
  <c r="C91" i="4"/>
  <c r="C90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2" i="4"/>
  <c r="C43" i="4"/>
  <c r="C44" i="4"/>
  <c r="C45" i="4"/>
  <c r="C46" i="4"/>
  <c r="C47" i="4"/>
  <c r="C48" i="4"/>
  <c r="C49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3" i="4"/>
  <c r="C4" i="4"/>
  <c r="C5" i="4"/>
  <c r="C6" i="4"/>
  <c r="C7" i="4"/>
  <c r="C8" i="4"/>
  <c r="C9" i="4"/>
  <c r="C2" i="4"/>
  <c r="K21" i="7" l="1"/>
  <c r="K51" i="7"/>
  <c r="H31" i="7"/>
  <c r="J31" i="7"/>
  <c r="K31" i="7" s="1"/>
  <c r="G41" i="7"/>
  <c r="H41" i="7"/>
  <c r="J36" i="7"/>
  <c r="K36" i="7" s="1"/>
  <c r="H36" i="7"/>
  <c r="G36" i="7"/>
  <c r="G45" i="7"/>
  <c r="J45" i="7"/>
  <c r="K45" i="7" s="1"/>
  <c r="H50" i="7"/>
  <c r="G50" i="7"/>
  <c r="J50" i="7"/>
  <c r="K50" i="7" s="1"/>
  <c r="J47" i="7"/>
  <c r="K47" i="7" s="1"/>
  <c r="G47" i="7"/>
  <c r="H47" i="7"/>
  <c r="G30" i="7"/>
  <c r="H30" i="7"/>
  <c r="J30" i="7"/>
  <c r="K30" i="7" s="1"/>
  <c r="J27" i="7"/>
  <c r="K27" i="7" s="1"/>
  <c r="G27" i="7"/>
  <c r="H27" i="7"/>
  <c r="J26" i="7"/>
  <c r="K26" i="7" s="1"/>
  <c r="G26" i="7"/>
  <c r="H26" i="7"/>
  <c r="H43" i="7"/>
  <c r="J43" i="7"/>
  <c r="K43" i="7" s="1"/>
  <c r="G43" i="7"/>
  <c r="J25" i="7"/>
  <c r="K25" i="7" s="1"/>
  <c r="H25" i="7"/>
  <c r="G25" i="7"/>
  <c r="G44" i="7"/>
  <c r="H44" i="7"/>
  <c r="J44" i="7"/>
  <c r="K44" i="7" s="1"/>
  <c r="G32" i="7"/>
  <c r="J32" i="7"/>
  <c r="K32" i="7" s="1"/>
  <c r="H32" i="7"/>
  <c r="G29" i="7"/>
  <c r="H29" i="7"/>
  <c r="J29" i="7"/>
  <c r="K29" i="7" s="1"/>
  <c r="H24" i="7"/>
  <c r="J24" i="7"/>
  <c r="K24" i="7" s="1"/>
  <c r="G24" i="7"/>
  <c r="J11" i="7"/>
  <c r="K11" i="7" s="1"/>
  <c r="G11" i="7"/>
  <c r="H11" i="7"/>
  <c r="G57" i="7"/>
  <c r="H57" i="7"/>
  <c r="J57" i="7"/>
  <c r="K57" i="7" s="1"/>
  <c r="H39" i="7"/>
  <c r="G39" i="7"/>
  <c r="J39" i="7"/>
  <c r="K39" i="7" s="1"/>
  <c r="H38" i="7"/>
  <c r="J38" i="7"/>
  <c r="K38" i="7" s="1"/>
  <c r="G38" i="7"/>
  <c r="J37" i="7"/>
  <c r="K37" i="7" s="1"/>
  <c r="H37" i="7"/>
  <c r="G37" i="7"/>
  <c r="G20" i="7"/>
  <c r="H20" i="7"/>
  <c r="J20" i="7"/>
  <c r="K20" i="7" s="1"/>
  <c r="G56" i="7"/>
  <c r="J56" i="7"/>
  <c r="K56" i="7" s="1"/>
  <c r="H56" i="7"/>
  <c r="J49" i="7"/>
  <c r="K49" i="7" s="1"/>
  <c r="G49" i="7"/>
  <c r="H49" i="7"/>
  <c r="H19" i="7"/>
  <c r="G19" i="7"/>
  <c r="J19" i="7"/>
  <c r="K19" i="7" s="1"/>
  <c r="G55" i="7"/>
  <c r="H55" i="7"/>
  <c r="J55" i="7"/>
  <c r="K55" i="7" s="1"/>
  <c r="J17" i="7"/>
  <c r="K17" i="7" s="1"/>
  <c r="G17" i="7"/>
  <c r="H17" i="7"/>
  <c r="G35" i="7"/>
  <c r="J35" i="7"/>
  <c r="K35" i="7" s="1"/>
  <c r="H35" i="7"/>
  <c r="J48" i="7"/>
  <c r="K48" i="7" s="1"/>
  <c r="G48" i="7"/>
  <c r="H48" i="7"/>
  <c r="G12" i="7"/>
  <c r="H12" i="7"/>
  <c r="J12" i="7"/>
  <c r="K12" i="7" s="1"/>
  <c r="J13" i="7"/>
  <c r="K13" i="7" s="1"/>
  <c r="H13" i="7"/>
  <c r="G13" i="7"/>
  <c r="G14" i="7"/>
  <c r="H14" i="7"/>
  <c r="J14" i="7"/>
  <c r="K14" i="7" s="1"/>
  <c r="H15" i="7"/>
  <c r="G15" i="7"/>
  <c r="J15" i="7"/>
  <c r="K15" i="7" s="1"/>
  <c r="H18" i="7"/>
  <c r="J18" i="7"/>
  <c r="K18" i="7" s="1"/>
  <c r="G18" i="7"/>
  <c r="G31" i="7"/>
  <c r="G53" i="7"/>
  <c r="H33" i="7"/>
  <c r="G23" i="7"/>
  <c r="J23" i="7"/>
  <c r="K23" i="7" s="1"/>
  <c r="J53" i="7"/>
  <c r="K53" i="7" s="1"/>
  <c r="H54" i="7"/>
  <c r="J33" i="7"/>
  <c r="K33" i="7" s="1"/>
  <c r="G21" i="7"/>
  <c r="J54" i="7"/>
  <c r="K54" i="7" s="1"/>
  <c r="H21" i="7"/>
  <c r="J41" i="7"/>
  <c r="K41" i="7" s="1"/>
  <c r="G51" i="7"/>
  <c r="H51" i="7"/>
  <c r="J42" i="7"/>
  <c r="K42" i="7" s="1"/>
  <c r="H42" i="7"/>
  <c r="K8" i="7" l="1"/>
</calcChain>
</file>

<file path=xl/sharedStrings.xml><?xml version="1.0" encoding="utf-8"?>
<sst xmlns="http://schemas.openxmlformats.org/spreadsheetml/2006/main" count="738" uniqueCount="234">
  <si>
    <t>HPA0800FP4</t>
  </si>
  <si>
    <t>HPA0800FP5</t>
  </si>
  <si>
    <t>HPA1000FP4</t>
  </si>
  <si>
    <t>HPA1000FP5</t>
  </si>
  <si>
    <t>HPA1250FP4</t>
  </si>
  <si>
    <t>HPA1250FP5</t>
  </si>
  <si>
    <t>HPA1600FP4</t>
  </si>
  <si>
    <t>HPA1600FP5</t>
  </si>
  <si>
    <t>HPA2000FP4</t>
  </si>
  <si>
    <t>HPA2000FP5</t>
  </si>
  <si>
    <t>HPA2500FP4</t>
  </si>
  <si>
    <t>HPA2500FP5</t>
  </si>
  <si>
    <t>HPA3200FP4</t>
  </si>
  <si>
    <t>HPA3200FP5</t>
  </si>
  <si>
    <t>HPA4000FP4</t>
  </si>
  <si>
    <t>HPA4000FP5</t>
  </si>
  <si>
    <t>HPA0800FT4</t>
  </si>
  <si>
    <t>HPA0800FT5</t>
  </si>
  <si>
    <t>HPA1000FT4</t>
  </si>
  <si>
    <t>HPA1000FT5</t>
  </si>
  <si>
    <t>HPA1250FT4</t>
  </si>
  <si>
    <t>HPA1250FT5</t>
  </si>
  <si>
    <t>HPA1600FT4</t>
  </si>
  <si>
    <t>HPA1600FT5</t>
  </si>
  <si>
    <t>HPA2000FT4</t>
  </si>
  <si>
    <t>HPA2000FT5</t>
  </si>
  <si>
    <t>HPA2500FT4</t>
  </si>
  <si>
    <t>HPA2500FT5</t>
  </si>
  <si>
    <t>HPA3200FT4</t>
  </si>
  <si>
    <t>HPA3200FT5</t>
  </si>
  <si>
    <t>HPA4000FT4</t>
  </si>
  <si>
    <t>HPA4000FT5</t>
  </si>
  <si>
    <t>ОТВОДНОЙ БЛОК ДО 160А, ПОД АВТ ВЫКЛ MCCB</t>
  </si>
  <si>
    <t>ОТВОДНОЙ БЛОК ДО 1600А, ПОД АВТ ВЫКЛ MCCB</t>
  </si>
  <si>
    <t>ОТВОДНОЙ БЛОК ДО 1250А, ПОД АВТ ВЫКЛ MCCB</t>
  </si>
  <si>
    <t>ОТВОДНОЙ БЛОК ДО 1000А, ПОД АВТ ВЫКЛ MCCB</t>
  </si>
  <si>
    <t>ОТВОДНОЙ БЛОК ДО 800А, ПОД АВТ ВЫКЛ MCCB</t>
  </si>
  <si>
    <t>ОТВОДНОЙ БЛОК ДО 630А, ПОД АВТ ВЫКЛ MCCB</t>
  </si>
  <si>
    <t>ОТВОДНОЙ БЛОК ДО 400А, ПОД АВТ ВЫКЛ MCCB</t>
  </si>
  <si>
    <t>ОТВОДНОЙ БЛОК ДО 250А, ПОД АВТ ВЫКЛ MCCB</t>
  </si>
  <si>
    <t>0800</t>
  </si>
  <si>
    <t>SS</t>
  </si>
  <si>
    <t>Rating</t>
  </si>
  <si>
    <t>Type1</t>
  </si>
  <si>
    <t>HPA</t>
  </si>
  <si>
    <t>Type2</t>
  </si>
  <si>
    <t>Type3</t>
  </si>
  <si>
    <t>Catalouge</t>
  </si>
  <si>
    <t>HPA0800SS4</t>
  </si>
  <si>
    <t>4000</t>
  </si>
  <si>
    <t>1000</t>
  </si>
  <si>
    <t>1250</t>
  </si>
  <si>
    <t>1600</t>
  </si>
  <si>
    <t>2000</t>
  </si>
  <si>
    <t>2500</t>
  </si>
  <si>
    <t>3200</t>
  </si>
  <si>
    <t>Description</t>
  </si>
  <si>
    <t>ПРЯМАЯ СЕКЦИЯ 800А, AL, IP55, 3L+N+PE(КОРПУС)</t>
  </si>
  <si>
    <t>ПРЯМАЯ СЕКЦИЯ 1000А, AL, IP55, 3L+N+PE(КОРПУС)</t>
  </si>
  <si>
    <t>ПРЯМАЯ СЕКЦИЯ 1250А, AL, IP55, 3L+N+PE(КОРПУС)</t>
  </si>
  <si>
    <t>ПРЯМАЯ СЕКЦИЯ 1600А, AL, IP55, 3L+N+PE(КОРПУС)</t>
  </si>
  <si>
    <t>ПРЯМАЯ СЕКЦИЯ 2000А, AL, IP55, 3L+N+PE(КОРПУС)</t>
  </si>
  <si>
    <t>ПРЯМАЯ СЕКЦИЯ 2500А, AL, IP55, 3L+N+PE(КОРПУС)</t>
  </si>
  <si>
    <t>ПРЯМАЯ СЕКЦИЯ 3200А, AL, IP55, 3L+N+PE(КОРПУС)</t>
  </si>
  <si>
    <t>ПРЯМАЯ СЕКЦИЯ 4000А, AL, IP55, 3L+N+PE(КОРПУС)</t>
  </si>
  <si>
    <t>УГЛОВАЯ СЕКЦИЯ 800А, AL, IP55, 3L+N+PE(КОРПУС)</t>
  </si>
  <si>
    <t>УГЛОВАЯ СЕКЦИЯ 1000А, AL, IP55, 3L+N+PE(КОРПУС)</t>
  </si>
  <si>
    <t>УГЛОВАЯ СЕКЦИЯ 1250А, AL, IP55, 3L+N+PE(КОРПУС)</t>
  </si>
  <si>
    <t>УГЛОВАЯ СЕКЦИЯ 1600А, AL, IP55, 3L+N+PE(КОРПУС)</t>
  </si>
  <si>
    <t>УГЛОВАЯ СЕКЦИЯ 2000А, AL, IP55, 3L+N+PE(КОРПУС)</t>
  </si>
  <si>
    <t>УГЛОВАЯ СЕКЦИЯ 2500А, AL, IP55, 3L+N+PE(КОРПУС)</t>
  </si>
  <si>
    <t>УГЛОВАЯ СЕКЦИЯ 3200А, AL, IP55, 3L+N+PE(КОРПУС)</t>
  </si>
  <si>
    <t>УГЛОВАЯ СЕКЦИЯ 4000А, AL, IP55, 3L+N+PE(КОРПУС)</t>
  </si>
  <si>
    <t>EHV</t>
  </si>
  <si>
    <t>FP</t>
  </si>
  <si>
    <t>БЛОК ПОДАЧИ ПИТАНИЯ 800А, AL, IP55, 3L+N+PE(КОРПУС)</t>
  </si>
  <si>
    <t>БЛОК ПОДАЧИ ПИТАНИЯ 1000А, AL, IP55, 3L+N+PE(КОРПУС)</t>
  </si>
  <si>
    <t>БЛОК ПОДАЧИ ПИТАНИЯ 1250А, AL, IP55, 3L+N+PE(КОРПУС)</t>
  </si>
  <si>
    <t>БЛОК ПОДАЧИ ПИТАНИЯ 1600А, AL, IP55, 3L+N+PE(КОРПУС)</t>
  </si>
  <si>
    <t>БЛОК ПОДАЧИ ПИТАНИЯ 2000А, AL, IP55, 3L+N+PE(КОРПУС)</t>
  </si>
  <si>
    <t>БЛОК ПОДАЧИ ПИТАНИЯ 2500А, AL, IP55, 3L+N+PE(КОРПУС)</t>
  </si>
  <si>
    <t>БЛОК ПОДАЧИ ПИТАНИЯ 3200А, AL, IP55, 3L+N+PE(КОРПУС)</t>
  </si>
  <si>
    <t>БЛОК ПОДАЧИ ПИТАНИЯ 4000А, AL, IP55, 3L+N+PE(КОРПУС)</t>
  </si>
  <si>
    <t>FT</t>
  </si>
  <si>
    <t>БЛОК ПОДАЧИ ПИТАНИЯ ДЛЯ ТР-ОВ 800А, AL, IP55, 3L+N+PE(КОРПУС)</t>
  </si>
  <si>
    <t>БЛОК ПОДАЧИ ПИТАНИЯ ДЛЯ ТР-ОВ 1000А, AL, IP55, 3L+N+PE(КОРПУС)</t>
  </si>
  <si>
    <t>БЛОК ПОДАЧИ ПИТАНИЯ ДЛЯ ТР-ОВ 1250А, AL, IP55, 3L+N+PE(КОРПУС)</t>
  </si>
  <si>
    <t>БЛОК ПОДАЧИ ПИТАНИЯ ДЛЯ ТР-ОВ 1600А, AL, IP55, 3L+N+PE(КОРПУС)</t>
  </si>
  <si>
    <t>БЛОК ПОДАЧИ ПИТАНИЯ ДЛЯ ТР-ОВ 2000А, AL, IP55, 3L+N+PE(КОРПУС)</t>
  </si>
  <si>
    <t>БЛОК ПОДАЧИ ПИТАНИЯ ДЛЯ ТР-ОВ 2500А, AL, IP55, 3L+N+PE(КОРПУС)</t>
  </si>
  <si>
    <t>БЛОК ПОДАЧИ ПИТАНИЯ ДЛЯ ТР-ОВ 3200А, AL, IP55, 3L+N+PE(КОРПУС)</t>
  </si>
  <si>
    <t>БЛОК ПОДАЧИ ПИТАНИЯ ДЛЯ ТР-ОВ 4000А, AL, IP55, 3L+N+PE(КОРПУС)</t>
  </si>
  <si>
    <t>160</t>
  </si>
  <si>
    <t>250</t>
  </si>
  <si>
    <t>400</t>
  </si>
  <si>
    <t>630</t>
  </si>
  <si>
    <t>800</t>
  </si>
  <si>
    <t>DB</t>
  </si>
  <si>
    <t>Unit</t>
  </si>
  <si>
    <t>М</t>
  </si>
  <si>
    <t>ШТ</t>
  </si>
  <si>
    <t>Product</t>
  </si>
  <si>
    <t xml:space="preserve"> 3L+N+PE(КОРПУС)</t>
  </si>
  <si>
    <t xml:space="preserve"> 3L+N+PE(ШИНА)</t>
  </si>
  <si>
    <t>EC</t>
  </si>
  <si>
    <t>КОНЦЕВАЯ ЗАГЛУШКА 800А, AL, IP55, 3L+N+PE(КОРПУС)</t>
  </si>
  <si>
    <t>КОНЦЕВАЯ ЗАГЛУШКА 1000А, AL, IP55, 3L+N+PE(КОРПУС)</t>
  </si>
  <si>
    <t>КОНЦЕВАЯ ЗАГЛУШКА 1250А, AL, IP55, 3L+N+PE(КОРПУС)</t>
  </si>
  <si>
    <t>КОНЦЕВАЯ ЗАГЛУШКА 1600А, AL, IP55, 3L+N+PE(КОРПУС)</t>
  </si>
  <si>
    <t>КОНЦЕВАЯ ЗАГЛУШКА 2000А, AL, IP55, 3L+N+PE(КОРПУС)</t>
  </si>
  <si>
    <t>КОНЦЕВАЯ ЗАГЛУШКА 2500А, AL, IP55, 3L+N+PE(КОРПУС)</t>
  </si>
  <si>
    <t>КОНЦЕВАЯ ЗАГЛУШКА 3200А, AL, IP55, 3L+N+PE(КОРПУС)</t>
  </si>
  <si>
    <t>КОНЦЕВАЯ ЗАГЛУШКА 4000А, AL, IP55, 3L+N+PE(КОРПУС)</t>
  </si>
  <si>
    <t>КОНЦЕВАЯ ЗАГЛУШКА 800А, AL, IP55, 3L+N+PE(ШИНА)</t>
  </si>
  <si>
    <t>КОНЦЕВАЯ ЗАГЛУШКА 1000А, AL, IP55, 3L+N+PE(ШИНА)</t>
  </si>
  <si>
    <t>КОНЦЕВАЯ ЗАГЛУШКА 1250А, AL, IP55, 3L+N+PE(ШИНА)</t>
  </si>
  <si>
    <t>КОНЦЕВАЯ ЗАГЛУШКА 1600А, AL, IP55, 3L+N+PE(ШИНА)</t>
  </si>
  <si>
    <t>КОНЦЕВАЯ ЗАГЛУШКА 2000А, AL, IP55, 3L+N+PE(ШИНА)</t>
  </si>
  <si>
    <t>КОНЦЕВАЯ ЗАГЛУШКА 2500А, AL, IP55, 3L+N+PE(ШИНА)</t>
  </si>
  <si>
    <t>КОНЦЕВАЯ ЗАГЛУШКА 3200А, AL, IP55, 3L+N+PE(ШИНА)</t>
  </si>
  <si>
    <t>КОНЦЕВАЯ ЗАГЛУШКА 4000А, AL, IP55, 3L+N+PE(ШИНА)</t>
  </si>
  <si>
    <t>HPA1250SS4</t>
  </si>
  <si>
    <t>HPA1250EHV4</t>
  </si>
  <si>
    <t>HPA1250EC4</t>
  </si>
  <si>
    <t>HPA1000SS4</t>
  </si>
  <si>
    <t>HPA1600SS4</t>
  </si>
  <si>
    <t>HPA2000SS4</t>
  </si>
  <si>
    <t>HPA2500SS4</t>
  </si>
  <si>
    <t>HPA3200SS4</t>
  </si>
  <si>
    <t>HPA4000SS4</t>
  </si>
  <si>
    <t>HPA0800EHV4</t>
  </si>
  <si>
    <t>HPA1000EHV4</t>
  </si>
  <si>
    <t>HPA1600EHV4</t>
  </si>
  <si>
    <t>HPA2000EHV4</t>
  </si>
  <si>
    <t>HPA2500EHV4</t>
  </si>
  <si>
    <t>HPA3200EHV4</t>
  </si>
  <si>
    <t>HPA4000EHV4</t>
  </si>
  <si>
    <t>HPA0800EC4</t>
  </si>
  <si>
    <t>HPA1000EC4</t>
  </si>
  <si>
    <t>HPA1600EC4</t>
  </si>
  <si>
    <t>HPA2000EC4</t>
  </si>
  <si>
    <t>HPA2500EC4</t>
  </si>
  <si>
    <t>HPA3200EC4</t>
  </si>
  <si>
    <t>HPA4000EC4</t>
  </si>
  <si>
    <t>HPA160DB4</t>
  </si>
  <si>
    <t>HPA250DB4</t>
  </si>
  <si>
    <t>HPA400DB4</t>
  </si>
  <si>
    <t>HPA630DB4</t>
  </si>
  <si>
    <t>HPA800DB4</t>
  </si>
  <si>
    <t>HPA1000DB4</t>
  </si>
  <si>
    <t>HPA1250DB4</t>
  </si>
  <si>
    <t>HPA1600DB4</t>
  </si>
  <si>
    <t>HPA0800SS5</t>
  </si>
  <si>
    <t>HPA1000SS5</t>
  </si>
  <si>
    <t>HPA1250SS5</t>
  </si>
  <si>
    <t>HPA1600SS5</t>
  </si>
  <si>
    <t>HPA2000SS5</t>
  </si>
  <si>
    <t>HPA2500SS5</t>
  </si>
  <si>
    <t>HPA3200SS5</t>
  </si>
  <si>
    <t>HPA4000SS5</t>
  </si>
  <si>
    <t>HPA0800EHV5</t>
  </si>
  <si>
    <t>HPA1000EHV5</t>
  </si>
  <si>
    <t>HPA1250EHV5</t>
  </si>
  <si>
    <t>HPA1600EHV5</t>
  </si>
  <si>
    <t>HPA2000EHV5</t>
  </si>
  <si>
    <t>HPA2500EHV5</t>
  </si>
  <si>
    <t>HPA3200EHV5</t>
  </si>
  <si>
    <t>HPA4000EHV5</t>
  </si>
  <si>
    <t>HPA0800EC5</t>
  </si>
  <si>
    <t>HPA1000EC5</t>
  </si>
  <si>
    <t>HPA1250EC5</t>
  </si>
  <si>
    <t>HPA1600EC5</t>
  </si>
  <si>
    <t>HPA2000EC5</t>
  </si>
  <si>
    <t>HPA2500EC5</t>
  </si>
  <si>
    <t>HPA3200EC5</t>
  </si>
  <si>
    <t>HPA4000EC5</t>
  </si>
  <si>
    <t>HPA160DB5</t>
  </si>
  <si>
    <t>HPA250DB5</t>
  </si>
  <si>
    <t>HPA400DB5</t>
  </si>
  <si>
    <t>HPA630DB5</t>
  </si>
  <si>
    <t>HPA800DB5</t>
  </si>
  <si>
    <t>HPA1000DB5</t>
  </si>
  <si>
    <t>HPA1250DB5</t>
  </si>
  <si>
    <t>HPA1600DB5</t>
  </si>
  <si>
    <t>Референс</t>
  </si>
  <si>
    <t>Описание</t>
  </si>
  <si>
    <t>Ед. изм.</t>
  </si>
  <si>
    <t>Cost</t>
  </si>
  <si>
    <t>Кол-во</t>
  </si>
  <si>
    <t>Стоимость ед. с НДС</t>
  </si>
  <si>
    <t>Общая стоимость с НДС</t>
  </si>
  <si>
    <t>БЛОК ПОДАЧИ ПИТАНИЯ 800А, AL, IP55, 3L+N+PE(ШИНА)</t>
  </si>
  <si>
    <t>БЛОК ПОДАЧИ ПИТАНИЯ 1000А, AL, IP55, 3L+N+PE(ШИНА)</t>
  </si>
  <si>
    <t>БЛОК ПОДАЧИ ПИТАНИЯ 1250А, AL, IP55, 3L+N+PE(ШИНА)</t>
  </si>
  <si>
    <t>БЛОК ПОДАЧИ ПИТАНИЯ 1600А, AL, IP55, 3L+N+PE(ШИНА)</t>
  </si>
  <si>
    <t>БЛОК ПОДАЧИ ПИТАНИЯ 2000А, AL, IP55, 3L+N+PE(ШИНА)</t>
  </si>
  <si>
    <t>БЛОК ПОДАЧИ ПИТАНИЯ 2500А, AL, IP55, 3L+N+PE(ШИНА)</t>
  </si>
  <si>
    <t>БЛОК ПОДАЧИ ПИТАНИЯ 3200А, AL, IP55, 3L+N+PE(ШИНА)</t>
  </si>
  <si>
    <t>БЛОК ПОДАЧИ ПИТАНИЯ 4000А, AL, IP55, 3L+N+PE(ШИНА)</t>
  </si>
  <si>
    <t>БЛОК ПОДАЧИ ПИТАНИЯ ДЛЯ ТР-ОВ 800А, AL, IP55, 3L+N+PE(ШИНА)</t>
  </si>
  <si>
    <t>БЛОК ПОДАЧИ ПИТАНИЯ ДЛЯ ТР-ОВ 1000А, AL, IP55, 3L+N+PE(ШИНА)</t>
  </si>
  <si>
    <t>БЛОК ПОДАЧИ ПИТАНИЯ ДЛЯ ТР-ОВ 1250А, AL, IP55, 3L+N+PE(ШИНА)</t>
  </si>
  <si>
    <t>БЛОК ПОДАЧИ ПИТАНИЯ ДЛЯ ТР-ОВ 1600А, AL, IP55, 3L+N+PE(ШИНА)</t>
  </si>
  <si>
    <t>БЛОК ПОДАЧИ ПИТАНИЯ ДЛЯ ТР-ОВ 2000А, AL, IP55, 3L+N+PE(ШИНА)</t>
  </si>
  <si>
    <t>БЛОК ПОДАЧИ ПИТАНИЯ ДЛЯ ТР-ОВ 2500А, AL, IP55, 3L+N+PE(ШИНА)</t>
  </si>
  <si>
    <t>БЛОК ПОДАЧИ ПИТАНИЯ ДЛЯ ТР-ОВ 3200А, AL, IP55, 3L+N+PE(ШИНА)</t>
  </si>
  <si>
    <t>БЛОК ПОДАЧИ ПИТАНИЯ ДЛЯ ТР-ОВ 4000А, AL, IP55, 3L+N+PE(ШИНА)</t>
  </si>
  <si>
    <t>ПРЯМАЯ СЕКЦИЯ 800А, AL, IP55, 3L+N+PE(ШИНА)</t>
  </si>
  <si>
    <t>ПРЯМАЯ СЕКЦИЯ 1000А, AL, IP55, 3L+N+PE(ШИНА)</t>
  </si>
  <si>
    <t>ПРЯМАЯ СЕКЦИЯ 1250А, AL, IP55, 3L+N+PE(ШИНА)</t>
  </si>
  <si>
    <t>ПРЯМАЯ СЕКЦИЯ 1600А, AL, IP55, 3L+N+PE(ШИНА)</t>
  </si>
  <si>
    <t>ПРЯМАЯ СЕКЦИЯ 2000А, AL, IP55, 3L+N+PE(ШИНА)</t>
  </si>
  <si>
    <t>ПРЯМАЯ СЕКЦИЯ 2500А, AL, IP55, 3L+N+PE(ШИНА)</t>
  </si>
  <si>
    <t>ПРЯМАЯ СЕКЦИЯ 3200А, AL, IP55, 3L+N+PE(ШИНА)</t>
  </si>
  <si>
    <t>ПРЯМАЯ СЕКЦИЯ 4000А, AL, IP55, 3L+N+PE(ШИНА)</t>
  </si>
  <si>
    <t>УГЛОВАЯ СЕКЦИЯ 800А, AL, IP55, 3L+N+PE(ШИНА)</t>
  </si>
  <si>
    <t>УГЛОВАЯ СЕКЦИЯ 1000А, AL, IP55, 3L+N+PE(ШИНА)</t>
  </si>
  <si>
    <t>УГЛОВАЯ СЕКЦИЯ 1250А, AL, IP55, 3L+N+PE(ШИНА)</t>
  </si>
  <si>
    <t>УГЛОВАЯ СЕКЦИЯ 1600А, AL, IP55, 3L+N+PE(ШИНА)</t>
  </si>
  <si>
    <t>УГЛОВАЯ СЕКЦИЯ 2000А, AL, IP55, 3L+N+PE(ШИНА)</t>
  </si>
  <si>
    <t>УГЛОВАЯ СЕКЦИЯ 2500А, AL, IP55, 3L+N+PE(ШИНА)</t>
  </si>
  <si>
    <t>УГЛОВАЯ СЕКЦИЯ 3200А, AL, IP55, 3L+N+PE(ШИНА)</t>
  </si>
  <si>
    <t>УГЛОВАЯ СЕКЦИЯ 4000А, AL, IP55, 3L+N+PE(ШИНА)</t>
  </si>
  <si>
    <t>Итого РУБ с НДС:</t>
  </si>
  <si>
    <t>А</t>
  </si>
  <si>
    <t>Выбирите номинальный ток шинпровода:</t>
  </si>
  <si>
    <t>Укажите количество полюсов шинопровода:</t>
  </si>
  <si>
    <t>Укажите общую длину трассы шинопровода:</t>
  </si>
  <si>
    <t>Укажите количество поворотов трассы шинопровода:</t>
  </si>
  <si>
    <t>Укажите количество блок подачи питания для НКУ:</t>
  </si>
  <si>
    <t>Укажите количество блок подачи питания для ТР-ОВ:</t>
  </si>
  <si>
    <t>Укажите количество концевых заглушек трассы шинопровода:</t>
  </si>
  <si>
    <t xml:space="preserve">Артикул </t>
  </si>
  <si>
    <t>Номенклатура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</si>
</sst>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   &quot;;&quot;-&quot;#,##0.00&quot;    &quot;;&quot; -&quot;#&quot;    &quot;;@&quot; &quot;"/>
    <numFmt numFmtId="165" formatCode="#,##0.00&quot; &quot;[$руб.-419];[Red]&quot;-&quot;#,##0.00&quot; &quot;[$руб.-419]"/>
  </numFmts>
  <fonts count="38">
    <font>
      <sz val="11"/>
      <color rgb="FF000000"/>
      <name val="Arial"/>
      <family val="2"/>
      <charset val="204"/>
    </font>
    <font>
      <sz val="10"/>
      <name val="Arial"/>
      <family val="2"/>
    </font>
    <font>
      <sz val="11"/>
      <color rgb="FF000000"/>
      <name val="Arial"/>
      <family val="2"/>
      <charset val="204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333333"/>
      <name val="Calibri"/>
      <family val="2"/>
      <charset val="204"/>
    </font>
    <font>
      <sz val="11"/>
      <color rgb="FF83005A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B7D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343494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808080"/>
      <name val="Calibri"/>
      <family val="2"/>
      <charset val="204"/>
    </font>
    <font>
      <i/>
      <sz val="11"/>
      <color rgb="FF7F738E"/>
      <name val="Calibri"/>
      <family val="2"/>
      <charset val="204"/>
    </font>
    <font>
      <sz val="11"/>
      <color rgb="FF007A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rgb="FF003366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1F497D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B7D00"/>
      <name val="Calibri"/>
      <family val="2"/>
      <charset val="204"/>
    </font>
    <font>
      <sz val="11"/>
      <color rgb="FFB44A0F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rgb="FF003366"/>
      <name val="Cambria"/>
      <family val="1"/>
      <charset val="204"/>
    </font>
    <font>
      <b/>
      <sz val="18"/>
      <color rgb="FF1F497D"/>
      <name val="Cambria"/>
      <family val="1"/>
      <charset val="204"/>
    </font>
    <font>
      <sz val="11"/>
      <color rgb="FFFF0000"/>
      <name val="Calibri"/>
      <family val="2"/>
      <charset val="204"/>
    </font>
    <font>
      <b/>
      <sz val="15"/>
      <color rgb="FF3F3F3F"/>
      <name val="Calibri"/>
      <family val="2"/>
      <charset val="204"/>
    </font>
    <font>
      <b/>
      <sz val="13"/>
      <color rgb="FF3F3F3F"/>
      <name val="Calibri"/>
      <family val="2"/>
      <charset val="204"/>
    </font>
    <font>
      <sz val="18"/>
      <color rgb="FF3F3F3F"/>
      <name val="Calibri Light"/>
      <family val="2"/>
      <charset val="204"/>
    </font>
    <font>
      <b/>
      <sz val="18"/>
      <color rgb="FF003366"/>
      <name val="Cambria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DCE6F2"/>
        <bgColor rgb="FFDCE6F2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BFECD"/>
        <bgColor rgb="FFCBFECD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DBEEF4"/>
        <bgColor rgb="FFDBEEF4"/>
      </patternFill>
    </fill>
    <fill>
      <patternFill patternType="solid">
        <fgColor rgb="FFFFCC99"/>
        <bgColor rgb="FFFFCC99"/>
      </patternFill>
    </fill>
    <fill>
      <patternFill patternType="solid">
        <fgColor rgb="FFFDEADA"/>
        <bgColor rgb="FFFDEADA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98CCFD"/>
        <bgColor rgb="FF98CCFD"/>
      </patternFill>
    </fill>
    <fill>
      <patternFill patternType="solid">
        <fgColor rgb="FFB9CDE5"/>
        <bgColor rgb="FFB9CDE5"/>
      </patternFill>
    </fill>
    <fill>
      <patternFill patternType="solid">
        <fgColor rgb="FFFD8484"/>
        <bgColor rgb="FFFD8484"/>
      </patternFill>
    </fill>
    <fill>
      <patternFill patternType="solid">
        <fgColor rgb="FFE6B9B8"/>
        <bgColor rgb="FFE6B9B8"/>
      </patternFill>
    </fill>
    <fill>
      <patternFill patternType="solid">
        <fgColor rgb="FF00FF00"/>
        <bgColor rgb="FF00FF00"/>
      </patternFill>
    </fill>
    <fill>
      <patternFill patternType="solid">
        <fgColor rgb="FFD5E3C2"/>
        <bgColor rgb="FFD5E3C2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5"/>
        <bgColor rgb="FFFCD5B5"/>
      </patternFill>
    </fill>
    <fill>
      <patternFill patternType="solid">
        <fgColor rgb="FFFFEB9C"/>
        <bgColor rgb="FFFFEB9C"/>
      </patternFill>
    </fill>
    <fill>
      <patternFill patternType="solid">
        <fgColor rgb="FFD3E2B2"/>
        <bgColor rgb="FFD3E2B2"/>
      </patternFill>
    </fill>
    <fill>
      <patternFill patternType="solid">
        <fgColor rgb="FF0066CC"/>
        <bgColor rgb="FF0066CC"/>
      </patternFill>
    </fill>
    <fill>
      <patternFill patternType="solid">
        <fgColor rgb="FF97B5D9"/>
        <bgColor rgb="FF97B5D9"/>
      </patternFill>
    </fill>
    <fill>
      <patternFill patternType="solid">
        <fgColor rgb="FFFD8996"/>
        <bgColor rgb="FFFD8996"/>
      </patternFill>
    </fill>
    <fill>
      <patternFill patternType="solid">
        <fgColor rgb="FFCFDAB5"/>
        <bgColor rgb="FFCFDAB5"/>
      </patternFill>
    </fill>
    <fill>
      <patternFill patternType="solid">
        <fgColor rgb="FF83005A"/>
        <bgColor rgb="FF83005A"/>
      </patternFill>
    </fill>
    <fill>
      <patternFill patternType="solid">
        <fgColor rgb="FFB2ACBE"/>
        <bgColor rgb="FFB2ACBE"/>
      </patternFill>
    </fill>
    <fill>
      <patternFill patternType="solid">
        <fgColor rgb="FF36C8CB"/>
        <bgColor rgb="FF36C8CB"/>
      </patternFill>
    </fill>
    <fill>
      <patternFill patternType="solid">
        <fgColor rgb="FF98C7F4"/>
        <bgColor rgb="FF98C7F4"/>
      </patternFill>
    </fill>
    <fill>
      <patternFill patternType="solid">
        <fgColor rgb="FFFF9900"/>
        <bgColor rgb="FFFF9900"/>
      </patternFill>
    </fill>
    <fill>
      <patternFill patternType="solid">
        <fgColor rgb="FFFAC090"/>
        <bgColor rgb="FFFAC090"/>
      </patternFill>
    </fill>
    <fill>
      <patternFill patternType="solid">
        <fgColor rgb="FF343494"/>
        <bgColor rgb="FF343494"/>
      </patternFill>
    </fill>
    <fill>
      <patternFill patternType="solid">
        <fgColor rgb="FF4F81BD"/>
        <bgColor rgb="FF4F81BD"/>
      </patternFill>
    </fill>
    <fill>
      <patternFill patternType="solid">
        <fgColor rgb="FFFF0000"/>
        <bgColor rgb="FFFF0000"/>
      </patternFill>
    </fill>
    <fill>
      <patternFill patternType="solid">
        <fgColor rgb="FFB44A0F"/>
        <bgColor rgb="FFB44A0F"/>
      </patternFill>
    </fill>
    <fill>
      <patternFill patternType="solid">
        <fgColor rgb="FFA0B07F"/>
        <bgColor rgb="FFA0B07F"/>
      </patternFill>
    </fill>
    <fill>
      <patternFill patternType="solid">
        <fgColor rgb="FF339966"/>
        <bgColor rgb="FF339966"/>
      </patternFill>
    </fill>
    <fill>
      <patternFill patternType="solid">
        <fgColor rgb="FF7F738E"/>
        <bgColor rgb="FF7F738E"/>
      </patternFill>
    </fill>
    <fill>
      <patternFill patternType="solid">
        <fgColor rgb="FF42A5C4"/>
        <bgColor rgb="FF42A5C4"/>
      </patternFill>
    </fill>
    <fill>
      <patternFill patternType="solid">
        <fgColor rgb="FFFF6600"/>
        <bgColor rgb="FFFF6600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969696"/>
        <bgColor rgb="FF969696"/>
      </patternFill>
    </fill>
    <fill>
      <patternFill patternType="solid">
        <fgColor rgb="FFA4A1AA"/>
        <bgColor rgb="FFA4A1AA"/>
      </patternFill>
    </fill>
    <fill>
      <patternFill patternType="solid">
        <fgColor rgb="FFCFF0C0"/>
        <bgColor rgb="FFCFF0C0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38E"/>
      </left>
      <right style="thin">
        <color rgb="FF7F738E"/>
      </right>
      <top style="thin">
        <color rgb="FF7F738E"/>
      </top>
      <bottom style="thin">
        <color rgb="FF7F738E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43494"/>
      </top>
      <bottom style="double">
        <color rgb="FF343494"/>
      </bottom>
      <diagonal/>
    </border>
    <border>
      <left/>
      <right/>
      <top/>
      <bottom style="thin">
        <color rgb="FF34349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97B5D9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B7D00"/>
      </bottom>
      <diagonal/>
    </border>
    <border>
      <left style="thin">
        <color rgb="FFB2ACBE"/>
      </left>
      <right style="thin">
        <color rgb="FFB2ACBE"/>
      </right>
      <top style="thin">
        <color rgb="FFB2ACBE"/>
      </top>
      <bottom style="thin">
        <color rgb="FFB2ACB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B7DEE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4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3" borderId="0" applyNumberFormat="0" applyBorder="0" applyProtection="0"/>
    <xf numFmtId="0" fontId="5" fillId="4" borderId="0" applyNumberFormat="0" applyBorder="0" applyProtection="0"/>
    <xf numFmtId="0" fontId="5" fillId="4" borderId="0" applyNumberFormat="0" applyBorder="0" applyProtection="0"/>
    <xf numFmtId="0" fontId="5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7" borderId="0" applyNumberFormat="0" applyBorder="0" applyProtection="0"/>
    <xf numFmtId="0" fontId="5" fillId="8" borderId="0" applyNumberFormat="0" applyBorder="0" applyProtection="0"/>
    <xf numFmtId="0" fontId="5" fillId="8" borderId="0" applyNumberFormat="0" applyBorder="0" applyProtection="0"/>
    <xf numFmtId="0" fontId="5" fillId="9" borderId="0" applyNumberFormat="0" applyBorder="0" applyProtection="0"/>
    <xf numFmtId="0" fontId="5" fillId="10" borderId="0" applyNumberFormat="0" applyBorder="0" applyProtection="0"/>
    <xf numFmtId="0" fontId="5" fillId="10" borderId="0" applyNumberFormat="0" applyBorder="0" applyProtection="0"/>
    <xf numFmtId="0" fontId="5" fillId="11" borderId="0" applyNumberFormat="0" applyBorder="0" applyProtection="0"/>
    <xf numFmtId="0" fontId="5" fillId="12" borderId="0" applyNumberFormat="0" applyBorder="0" applyProtection="0"/>
    <xf numFmtId="0" fontId="5" fillId="12" borderId="0" applyNumberFormat="0" applyBorder="0" applyProtection="0"/>
    <xf numFmtId="0" fontId="5" fillId="13" borderId="0" applyNumberFormat="0" applyBorder="0" applyProtection="0"/>
    <xf numFmtId="0" fontId="5" fillId="14" borderId="0" applyNumberFormat="0" applyBorder="0" applyProtection="0"/>
    <xf numFmtId="0" fontId="5" fillId="14" borderId="0" applyNumberFormat="0" applyBorder="0" applyProtection="0"/>
    <xf numFmtId="0" fontId="5" fillId="3" borderId="0" applyNumberFormat="0" applyBorder="0" applyProtection="0"/>
    <xf numFmtId="0" fontId="5" fillId="5" borderId="0" applyNumberFormat="0" applyBorder="0" applyProtection="0"/>
    <xf numFmtId="0" fontId="5" fillId="7" borderId="0" applyNumberFormat="0" applyBorder="0" applyProtection="0"/>
    <xf numFmtId="0" fontId="5" fillId="9" borderId="0" applyNumberFormat="0" applyBorder="0" applyProtection="0"/>
    <xf numFmtId="0" fontId="5" fillId="11" borderId="0" applyNumberFormat="0" applyBorder="0" applyProtection="0"/>
    <xf numFmtId="0" fontId="5" fillId="13" borderId="0" applyNumberFormat="0" applyBorder="0" applyProtection="0"/>
    <xf numFmtId="0" fontId="5" fillId="12" borderId="0" applyNumberFormat="0" applyBorder="0" applyProtection="0"/>
    <xf numFmtId="0" fontId="5" fillId="14" borderId="0" applyNumberFormat="0" applyBorder="0" applyProtection="0"/>
    <xf numFmtId="0" fontId="5" fillId="15" borderId="0" applyNumberFormat="0" applyBorder="0" applyProtection="0"/>
    <xf numFmtId="0" fontId="5" fillId="16" borderId="0" applyNumberFormat="0" applyBorder="0" applyProtection="0"/>
    <xf numFmtId="0" fontId="5" fillId="4" borderId="0" applyNumberFormat="0" applyBorder="0" applyProtection="0"/>
    <xf numFmtId="0" fontId="5" fillId="8" borderId="0" applyNumberFormat="0" applyBorder="0" applyProtection="0"/>
    <xf numFmtId="0" fontId="5" fillId="17" borderId="0" applyNumberFormat="0" applyBorder="0" applyProtection="0"/>
    <xf numFmtId="0" fontId="5" fillId="18" borderId="0" applyNumberFormat="0" applyBorder="0" applyProtection="0"/>
    <xf numFmtId="0" fontId="5" fillId="18" borderId="0" applyNumberFormat="0" applyBorder="0" applyProtection="0"/>
    <xf numFmtId="0" fontId="5" fillId="19" borderId="0" applyNumberFormat="0" applyBorder="0" applyProtection="0"/>
    <xf numFmtId="0" fontId="5" fillId="20" borderId="0" applyNumberFormat="0" applyBorder="0" applyProtection="0"/>
    <xf numFmtId="0" fontId="5" fillId="20" borderId="0" applyNumberFormat="0" applyBorder="0" applyProtection="0"/>
    <xf numFmtId="0" fontId="5" fillId="21" borderId="0" applyNumberFormat="0" applyBorder="0" applyProtection="0"/>
    <xf numFmtId="0" fontId="5" fillId="22" borderId="0" applyNumberFormat="0" applyBorder="0" applyProtection="0"/>
    <xf numFmtId="0" fontId="5" fillId="22" borderId="0" applyNumberFormat="0" applyBorder="0" applyProtection="0"/>
    <xf numFmtId="0" fontId="5" fillId="9" borderId="0" applyNumberFormat="0" applyBorder="0" applyProtection="0"/>
    <xf numFmtId="0" fontId="5" fillId="23" borderId="0" applyNumberFormat="0" applyBorder="0" applyProtection="0"/>
    <xf numFmtId="0" fontId="5" fillId="23" borderId="0" applyNumberFormat="0" applyBorder="0" applyProtection="0"/>
    <xf numFmtId="0" fontId="5" fillId="17" borderId="0" applyNumberFormat="0" applyBorder="0" applyProtection="0"/>
    <xf numFmtId="0" fontId="5" fillId="24" borderId="0" applyNumberFormat="0" applyBorder="0" applyProtection="0"/>
    <xf numFmtId="0" fontId="5" fillId="24" borderId="0" applyNumberFormat="0" applyBorder="0" applyProtection="0"/>
    <xf numFmtId="0" fontId="5" fillId="25" borderId="0" applyNumberFormat="0" applyBorder="0" applyProtection="0"/>
    <xf numFmtId="0" fontId="5" fillId="26" borderId="0" applyNumberFormat="0" applyBorder="0" applyProtection="0"/>
    <xf numFmtId="0" fontId="5" fillId="26" borderId="0" applyNumberFormat="0" applyBorder="0" applyProtection="0"/>
    <xf numFmtId="0" fontId="5" fillId="17" borderId="0" applyNumberFormat="0" applyBorder="0" applyProtection="0"/>
    <xf numFmtId="0" fontId="5" fillId="19" borderId="0" applyNumberFormat="0" applyBorder="0" applyProtection="0"/>
    <xf numFmtId="0" fontId="5" fillId="21" borderId="0" applyNumberFormat="0" applyBorder="0" applyProtection="0"/>
    <xf numFmtId="0" fontId="5" fillId="9" borderId="0" applyNumberFormat="0" applyBorder="0" applyProtection="0"/>
    <xf numFmtId="0" fontId="5" fillId="17" borderId="0" applyNumberFormat="0" applyBorder="0" applyProtection="0"/>
    <xf numFmtId="0" fontId="5" fillId="25" borderId="0" applyNumberFormat="0" applyBorder="0" applyProtection="0"/>
    <xf numFmtId="0" fontId="5" fillId="24" borderId="0" applyNumberFormat="0" applyBorder="0" applyProtection="0"/>
    <xf numFmtId="0" fontId="5" fillId="26" borderId="0" applyNumberFormat="0" applyBorder="0" applyProtection="0"/>
    <xf numFmtId="0" fontId="5" fillId="15" borderId="0" applyNumberFormat="0" applyBorder="0" applyProtection="0"/>
    <xf numFmtId="0" fontId="5" fillId="27" borderId="0" applyNumberFormat="0" applyBorder="0" applyProtection="0"/>
    <xf numFmtId="0" fontId="5" fillId="18" borderId="0" applyNumberFormat="0" applyBorder="0" applyProtection="0"/>
    <xf numFmtId="0" fontId="5" fillId="28" borderId="0" applyNumberFormat="0" applyBorder="0" applyProtection="0"/>
    <xf numFmtId="0" fontId="6" fillId="29" borderId="0" applyNumberFormat="0" applyBorder="0" applyProtection="0"/>
    <xf numFmtId="0" fontId="6" fillId="30" borderId="0" applyNumberFormat="0" applyBorder="0" applyProtection="0"/>
    <xf numFmtId="0" fontId="6" fillId="19" borderId="0" applyNumberFormat="0" applyBorder="0" applyProtection="0"/>
    <xf numFmtId="0" fontId="6" fillId="31" borderId="0" applyNumberFormat="0" applyBorder="0" applyProtection="0"/>
    <xf numFmtId="0" fontId="6" fillId="21" borderId="0" applyNumberFormat="0" applyBorder="0" applyProtection="0"/>
    <xf numFmtId="0" fontId="6" fillId="32" borderId="0" applyNumberFormat="0" applyBorder="0" applyProtection="0"/>
    <xf numFmtId="0" fontId="6" fillId="33" borderId="0" applyNumberFormat="0" applyBorder="0" applyProtection="0"/>
    <xf numFmtId="0" fontId="6" fillId="34" borderId="0" applyNumberFormat="0" applyBorder="0" applyProtection="0"/>
    <xf numFmtId="0" fontId="6" fillId="35" borderId="0" applyNumberFormat="0" applyBorder="0" applyProtection="0"/>
    <xf numFmtId="0" fontId="6" fillId="36" borderId="0" applyNumberFormat="0" applyBorder="0" applyProtection="0"/>
    <xf numFmtId="0" fontId="6" fillId="37" borderId="0" applyNumberFormat="0" applyBorder="0" applyProtection="0"/>
    <xf numFmtId="0" fontId="6" fillId="38" borderId="0" applyNumberFormat="0" applyBorder="0" applyProtection="0"/>
    <xf numFmtId="0" fontId="6" fillId="29" borderId="0" applyNumberFormat="0" applyBorder="0" applyProtection="0"/>
    <xf numFmtId="0" fontId="6" fillId="19" borderId="0" applyNumberFormat="0" applyBorder="0" applyProtection="0"/>
    <xf numFmtId="0" fontId="6" fillId="21" borderId="0" applyNumberFormat="0" applyBorder="0" applyProtection="0"/>
    <xf numFmtId="0" fontId="6" fillId="33" borderId="0" applyNumberFormat="0" applyBorder="0" applyProtection="0"/>
    <xf numFmtId="0" fontId="6" fillId="35" borderId="0" applyNumberFormat="0" applyBorder="0" applyProtection="0"/>
    <xf numFmtId="0" fontId="6" fillId="37" borderId="0" applyNumberFormat="0" applyBorder="0" applyProtection="0"/>
    <xf numFmtId="0" fontId="6" fillId="30" borderId="0" applyNumberFormat="0" applyBorder="0" applyProtection="0"/>
    <xf numFmtId="0" fontId="6" fillId="38" borderId="0" applyNumberFormat="0" applyBorder="0" applyProtection="0"/>
    <xf numFmtId="0" fontId="6" fillId="10" borderId="0" applyNumberFormat="0" applyBorder="0" applyProtection="0"/>
    <xf numFmtId="0" fontId="6" fillId="27" borderId="0" applyNumberFormat="0" applyBorder="0" applyProtection="0"/>
    <xf numFmtId="0" fontId="6" fillId="30" borderId="0" applyNumberFormat="0" applyBorder="0" applyProtection="0"/>
    <xf numFmtId="0" fontId="6" fillId="28" borderId="0" applyNumberFormat="0" applyBorder="0" applyProtection="0"/>
    <xf numFmtId="0" fontId="6" fillId="39" borderId="0" applyNumberFormat="0" applyBorder="0" applyProtection="0"/>
    <xf numFmtId="0" fontId="6" fillId="40" borderId="0" applyNumberFormat="0" applyBorder="0" applyProtection="0"/>
    <xf numFmtId="0" fontId="6" fillId="41" borderId="0" applyNumberFormat="0" applyBorder="0" applyProtection="0"/>
    <xf numFmtId="0" fontId="6" fillId="42" borderId="0" applyNumberFormat="0" applyBorder="0" applyProtection="0"/>
    <xf numFmtId="0" fontId="6" fillId="43" borderId="0" applyNumberFormat="0" applyBorder="0" applyProtection="0"/>
    <xf numFmtId="0" fontId="6" fillId="44" borderId="0" applyNumberFormat="0" applyBorder="0" applyProtection="0"/>
    <xf numFmtId="0" fontId="6" fillId="44" borderId="0" applyNumberFormat="0" applyBorder="0" applyProtection="0"/>
    <xf numFmtId="0" fontId="6" fillId="33" borderId="0" applyNumberFormat="0" applyBorder="0" applyProtection="0"/>
    <xf numFmtId="0" fontId="6" fillId="45" borderId="0" applyNumberFormat="0" applyBorder="0" applyProtection="0"/>
    <xf numFmtId="0" fontId="6" fillId="35" borderId="0" applyNumberFormat="0" applyBorder="0" applyProtection="0"/>
    <xf numFmtId="0" fontId="6" fillId="46" borderId="0" applyNumberFormat="0" applyBorder="0" applyProtection="0"/>
    <xf numFmtId="0" fontId="6" fillId="47" borderId="0" applyNumberFormat="0" applyBorder="0" applyProtection="0"/>
    <xf numFmtId="0" fontId="6" fillId="48" borderId="0" applyNumberFormat="0" applyBorder="0" applyProtection="0"/>
    <xf numFmtId="0" fontId="6" fillId="39" borderId="0" applyNumberFormat="0" applyBorder="0" applyProtection="0"/>
    <xf numFmtId="0" fontId="6" fillId="41" borderId="0" applyNumberFormat="0" applyBorder="0" applyProtection="0"/>
    <xf numFmtId="0" fontId="6" fillId="44" borderId="0" applyNumberFormat="0" applyBorder="0" applyProtection="0"/>
    <xf numFmtId="0" fontId="6" fillId="33" borderId="0" applyNumberFormat="0" applyBorder="0" applyProtection="0"/>
    <xf numFmtId="0" fontId="6" fillId="35" borderId="0" applyNumberFormat="0" applyBorder="0" applyProtection="0"/>
    <xf numFmtId="0" fontId="6" fillId="47" borderId="0" applyNumberFormat="0" applyBorder="0" applyProtection="0"/>
    <xf numFmtId="0" fontId="7" fillId="10" borderId="1" applyNumberFormat="0" applyProtection="0"/>
    <xf numFmtId="0" fontId="8" fillId="5" borderId="0" applyNumberFormat="0" applyBorder="0" applyProtection="0"/>
    <xf numFmtId="0" fontId="8" fillId="49" borderId="0" applyNumberFormat="0" applyBorder="0" applyProtection="0"/>
    <xf numFmtId="0" fontId="9" fillId="10" borderId="2" applyNumberFormat="0" applyProtection="0"/>
    <xf numFmtId="0" fontId="9" fillId="10" borderId="2" applyNumberFormat="0" applyProtection="0"/>
    <xf numFmtId="0" fontId="10" fillId="15" borderId="3" applyNumberFormat="0" applyProtection="0"/>
    <xf numFmtId="0" fontId="11" fillId="50" borderId="4" applyNumberFormat="0" applyProtection="0"/>
    <xf numFmtId="0" fontId="11" fillId="51" borderId="5" applyNumberFormat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12" fillId="13" borderId="2" applyNumberFormat="0" applyProtection="0"/>
    <xf numFmtId="0" fontId="13" fillId="0" borderId="6" applyNumberFormat="0" applyProtection="0"/>
    <xf numFmtId="0" fontId="14" fillId="0" borderId="0" applyNumberFormat="0" applyBorder="0" applyProtection="0"/>
    <xf numFmtId="0" fontId="5" fillId="0" borderId="0" applyNumberFormat="0" applyBorder="0" applyProtection="0"/>
    <xf numFmtId="164" fontId="3" fillId="0" borderId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7" borderId="0" applyNumberFormat="0" applyBorder="0" applyProtection="0"/>
    <xf numFmtId="0" fontId="16" fillId="52" borderId="0" applyNumberFormat="0" applyBorder="0" applyProtection="0"/>
    <xf numFmtId="0" fontId="16" fillId="7" borderId="0" applyNumberFormat="0" applyBorder="0" applyProtection="0"/>
    <xf numFmtId="0" fontId="17" fillId="0" borderId="0" applyNumberFormat="0" applyBorder="0" applyProtection="0">
      <alignment horizontal="center"/>
    </xf>
    <xf numFmtId="0" fontId="18" fillId="0" borderId="7" applyNumberFormat="0" applyProtection="0"/>
    <xf numFmtId="0" fontId="19" fillId="0" borderId="8" applyNumberFormat="0" applyProtection="0"/>
    <xf numFmtId="0" fontId="20" fillId="0" borderId="9" applyNumberFormat="0" applyProtection="0"/>
    <xf numFmtId="0" fontId="21" fillId="0" borderId="10" applyNumberFormat="0" applyProtection="0"/>
    <xf numFmtId="0" fontId="22" fillId="0" borderId="11" applyNumberFormat="0" applyProtection="0"/>
    <xf numFmtId="0" fontId="23" fillId="0" borderId="10" applyNumberFormat="0" applyProtection="0"/>
    <xf numFmtId="0" fontId="22" fillId="0" borderId="0" applyNumberFormat="0" applyBorder="0" applyProtection="0"/>
    <xf numFmtId="0" fontId="23" fillId="0" borderId="0" applyNumberFormat="0" applyBorder="0" applyProtection="0"/>
    <xf numFmtId="0" fontId="17" fillId="0" borderId="0" applyNumberFormat="0" applyBorder="0" applyProtection="0">
      <alignment horizontal="center" textRotation="90"/>
    </xf>
    <xf numFmtId="0" fontId="12" fillId="13" borderId="2" applyNumberFormat="0" applyProtection="0"/>
    <xf numFmtId="0" fontId="12" fillId="13" borderId="3" applyNumberFormat="0" applyProtection="0"/>
    <xf numFmtId="0" fontId="24" fillId="0" borderId="12" applyNumberFormat="0" applyProtection="0"/>
    <xf numFmtId="0" fontId="25" fillId="0" borderId="13" applyNumberFormat="0" applyProtection="0"/>
    <xf numFmtId="0" fontId="26" fillId="53" borderId="0" applyNumberFormat="0" applyBorder="0" applyProtection="0"/>
    <xf numFmtId="0" fontId="26" fillId="27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16" borderId="14" applyNumberFormat="0" applyProtection="0"/>
    <xf numFmtId="0" fontId="3" fillId="16" borderId="14" applyNumberFormat="0" applyProtection="0"/>
    <xf numFmtId="0" fontId="3" fillId="16" borderId="14" applyNumberFormat="0" applyProtection="0"/>
    <xf numFmtId="0" fontId="3" fillId="16" borderId="15" applyNumberFormat="0" applyProtection="0"/>
    <xf numFmtId="0" fontId="3" fillId="16" borderId="14" applyNumberFormat="0" applyProtection="0"/>
    <xf numFmtId="0" fontId="3" fillId="16" borderId="15" applyNumberFormat="0" applyProtection="0"/>
    <xf numFmtId="0" fontId="7" fillId="10" borderId="1" applyNumberFormat="0" applyProtection="0"/>
    <xf numFmtId="0" fontId="27" fillId="15" borderId="16" applyNumberFormat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0" fontId="28" fillId="0" borderId="0" applyNumberFormat="0" applyBorder="0" applyProtection="0"/>
    <xf numFmtId="165" fontId="28" fillId="0" borderId="0" applyBorder="0" applyProtection="0"/>
    <xf numFmtId="0" fontId="8" fillId="5" borderId="0" applyNumberFormat="0" applyBorder="0" applyProtection="0"/>
    <xf numFmtId="0" fontId="4" fillId="0" borderId="0" applyNumberFormat="0" applyBorder="0" applyProtection="0"/>
    <xf numFmtId="0" fontId="29" fillId="0" borderId="0" applyNumberFormat="0" applyBorder="0" applyProtection="0"/>
    <xf numFmtId="0" fontId="30" fillId="0" borderId="0" applyNumberFormat="0" applyBorder="0" applyProtection="0"/>
    <xf numFmtId="0" fontId="13" fillId="0" borderId="6" applyNumberFormat="0" applyProtection="0"/>
    <xf numFmtId="0" fontId="13" fillId="0" borderId="17" applyNumberFormat="0" applyProtection="0"/>
    <xf numFmtId="0" fontId="24" fillId="0" borderId="12" applyNumberFormat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11" fillId="50" borderId="4" applyNumberFormat="0" applyProtection="0"/>
    <xf numFmtId="0" fontId="6" fillId="40" borderId="0" applyNumberFormat="0" applyBorder="0" applyProtection="0"/>
    <xf numFmtId="0" fontId="6" fillId="48" borderId="0" applyNumberFormat="0" applyBorder="0" applyProtection="0"/>
    <xf numFmtId="0" fontId="6" fillId="50" borderId="0" applyNumberFormat="0" applyBorder="0" applyProtection="0"/>
    <xf numFmtId="0" fontId="6" fillId="25" borderId="0" applyNumberFormat="0" applyBorder="0" applyProtection="0"/>
    <xf numFmtId="0" fontId="6" fillId="40" borderId="0" applyNumberFormat="0" applyBorder="0" applyProtection="0"/>
    <xf numFmtId="0" fontId="6" fillId="43" borderId="0" applyNumberFormat="0" applyBorder="0" applyProtection="0"/>
    <xf numFmtId="0" fontId="12" fillId="13" borderId="2" applyNumberFormat="0" applyProtection="0"/>
    <xf numFmtId="0" fontId="27" fillId="15" borderId="16" applyNumberFormat="0" applyProtection="0"/>
    <xf numFmtId="0" fontId="10" fillId="15" borderId="2" applyNumberFormat="0" applyProtection="0"/>
    <xf numFmtId="0" fontId="32" fillId="0" borderId="8" applyNumberFormat="0" applyProtection="0"/>
    <xf numFmtId="0" fontId="33" fillId="0" borderId="18" applyNumberFormat="0" applyProtection="0"/>
    <xf numFmtId="0" fontId="27" fillId="0" borderId="10" applyNumberFormat="0" applyProtection="0"/>
    <xf numFmtId="0" fontId="27" fillId="0" borderId="0" applyNumberFormat="0" applyBorder="0" applyProtection="0"/>
    <xf numFmtId="0" fontId="13" fillId="0" borderId="17" applyNumberFormat="0" applyProtection="0"/>
    <xf numFmtId="0" fontId="11" fillId="50" borderId="5" applyNumberFormat="0" applyProtection="0"/>
    <xf numFmtId="0" fontId="34" fillId="0" borderId="0" applyNumberFormat="0" applyBorder="0" applyProtection="0"/>
    <xf numFmtId="0" fontId="26" fillId="27" borderId="0" applyNumberFormat="0" applyBorder="0" applyProtection="0"/>
    <xf numFmtId="0" fontId="8" fillId="49" borderId="0" applyNumberFormat="0" applyBorder="0" applyProtection="0"/>
    <xf numFmtId="0" fontId="14" fillId="0" borderId="0" applyNumberFormat="0" applyBorder="0" applyProtection="0"/>
    <xf numFmtId="0" fontId="2" fillId="16" borderId="15" applyNumberFormat="0" applyFont="0" applyProtection="0"/>
    <xf numFmtId="0" fontId="25" fillId="0" borderId="13" applyNumberFormat="0" applyProtection="0"/>
    <xf numFmtId="0" fontId="31" fillId="0" borderId="0" applyNumberFormat="0" applyBorder="0" applyProtection="0"/>
    <xf numFmtId="0" fontId="16" fillId="28" borderId="0" applyNumberFormat="0" applyBorder="0" applyProtection="0"/>
    <xf numFmtId="0" fontId="29" fillId="0" borderId="0" applyNumberFormat="0" applyBorder="0" applyProtection="0"/>
    <xf numFmtId="0" fontId="18" fillId="0" borderId="7" applyNumberFormat="0" applyProtection="0"/>
    <xf numFmtId="0" fontId="20" fillId="0" borderId="9" applyNumberFormat="0" applyProtection="0"/>
    <xf numFmtId="0" fontId="22" fillId="0" borderId="11" applyNumberFormat="0" applyProtection="0"/>
    <xf numFmtId="0" fontId="22" fillId="0" borderId="0" applyNumberFormat="0" applyBorder="0" applyProtection="0"/>
    <xf numFmtId="0" fontId="35" fillId="0" borderId="0" applyNumberFormat="0" applyBorder="0" applyProtection="0"/>
  </cellStyleXfs>
  <cellXfs count="2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36" fillId="0" borderId="0" xfId="0" applyFont="1" applyAlignment="1">
      <alignment horizontal="right" vertical="center"/>
    </xf>
    <xf numFmtId="0" fontId="37" fillId="0" borderId="0" xfId="0" applyFont="1"/>
    <xf numFmtId="0" fontId="37" fillId="55" borderId="19" xfId="0" applyFont="1" applyFill="1" applyBorder="1" applyAlignment="1">
      <alignment horizontal="center" vertical="center"/>
    </xf>
    <xf numFmtId="4" fontId="37" fillId="55" borderId="19" xfId="0" applyNumberFormat="1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36" fillId="0" borderId="19" xfId="0" applyFont="1" applyBorder="1"/>
    <xf numFmtId="4" fontId="36" fillId="0" borderId="19" xfId="0" applyNumberFormat="1" applyFont="1" applyBorder="1" applyAlignment="1">
      <alignment horizontal="center" vertical="center"/>
    </xf>
    <xf numFmtId="0" fontId="36" fillId="54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</cellXfs>
  <cellStyles count="224">
    <cellStyle name="???? ??????? ???????" xfId="1"/>
    <cellStyle name="???????? ??????? ???????" xfId="2"/>
    <cellStyle name="????????? ??????? ???????" xfId="3"/>
    <cellStyle name="_Commercial Offer Structure" xfId="4"/>
    <cellStyle name="_PM0 2012" xfId="5"/>
    <cellStyle name="20% - Accent1 2" xfId="6"/>
    <cellStyle name="20% - Accent1 2 2" xfId="7"/>
    <cellStyle name="20% - Accent1 3" xfId="8"/>
    <cellStyle name="20% - Accent2 2" xfId="9"/>
    <cellStyle name="20% - Accent2 2 2" xfId="10"/>
    <cellStyle name="20% - Accent2 3" xfId="11"/>
    <cellStyle name="20% - Accent3 2" xfId="12"/>
    <cellStyle name="20% - Accent3 2 2" xfId="13"/>
    <cellStyle name="20% - Accent3 3" xfId="14"/>
    <cellStyle name="20% - Accent4 2" xfId="15"/>
    <cellStyle name="20% - Accent4 2 2" xfId="16"/>
    <cellStyle name="20% - Accent4 3" xfId="17"/>
    <cellStyle name="20% - Accent5 2" xfId="18"/>
    <cellStyle name="20% - Accent5 2 2" xfId="19"/>
    <cellStyle name="20% - Accent5 3" xfId="20"/>
    <cellStyle name="20% - Accent6 2" xfId="21"/>
    <cellStyle name="20% - Accent6 2 2" xfId="22"/>
    <cellStyle name="20% - Accent6 3" xfId="23"/>
    <cellStyle name="20% - Akzent1" xfId="24"/>
    <cellStyle name="20% - Akzent2" xfId="25"/>
    <cellStyle name="20% - Akzent3" xfId="26"/>
    <cellStyle name="20% - Akzent4" xfId="27"/>
    <cellStyle name="20% - Akzent5" xfId="28"/>
    <cellStyle name="20% - Akzent6" xfId="29"/>
    <cellStyle name="20% — акцент1" xfId="30" builtinId="30" customBuiltin="1"/>
    <cellStyle name="20% — акцент2" xfId="31" builtinId="34" customBuiltin="1"/>
    <cellStyle name="20% — акцент3" xfId="32" builtinId="38" customBuiltin="1"/>
    <cellStyle name="20% — акцент4" xfId="33" builtinId="42" customBuiltin="1"/>
    <cellStyle name="20% — акцент5" xfId="34" builtinId="46" customBuiltin="1"/>
    <cellStyle name="20% — акцент6" xfId="35" builtinId="50" customBuiltin="1"/>
    <cellStyle name="40% - Accent1 2" xfId="36"/>
    <cellStyle name="40% - Accent1 2 2" xfId="37"/>
    <cellStyle name="40% - Accent1 3" xfId="38"/>
    <cellStyle name="40% - Accent2 2" xfId="39"/>
    <cellStyle name="40% - Accent2 2 2" xfId="40"/>
    <cellStyle name="40% - Accent2 3" xfId="41"/>
    <cellStyle name="40% - Accent3 2" xfId="42"/>
    <cellStyle name="40% - Accent3 2 2" xfId="43"/>
    <cellStyle name="40% - Accent3 3" xfId="44"/>
    <cellStyle name="40% - Accent4 2" xfId="45"/>
    <cellStyle name="40% - Accent4 2 2" xfId="46"/>
    <cellStyle name="40% - Accent4 3" xfId="47"/>
    <cellStyle name="40% - Accent5 2" xfId="48"/>
    <cellStyle name="40% - Accent5 2 2" xfId="49"/>
    <cellStyle name="40% - Accent5 3" xfId="50"/>
    <cellStyle name="40% - Accent6 2" xfId="51"/>
    <cellStyle name="40% - Accent6 2 2" xfId="52"/>
    <cellStyle name="40% - Accent6 3" xfId="53"/>
    <cellStyle name="40% - Akzent1" xfId="54"/>
    <cellStyle name="40% - Akzent2" xfId="55"/>
    <cellStyle name="40% - Akzent3" xfId="56"/>
    <cellStyle name="40% - Akzent4" xfId="57"/>
    <cellStyle name="40% - Akzent5" xfId="58"/>
    <cellStyle name="40% - Akzent6" xfId="59"/>
    <cellStyle name="40% — акцент1" xfId="60" builtinId="31" customBuiltin="1"/>
    <cellStyle name="40% — акцент2" xfId="61" builtinId="35" customBuiltin="1"/>
    <cellStyle name="40% — акцент3" xfId="62" builtinId="39" customBuiltin="1"/>
    <cellStyle name="40% — акцент4" xfId="63" builtinId="43" customBuiltin="1"/>
    <cellStyle name="40% — акцент5" xfId="64" builtinId="47" customBuiltin="1"/>
    <cellStyle name="40% — акцент6" xfId="65" builtinId="51" customBuiltin="1"/>
    <cellStyle name="60% - Accent1 2" xfId="66"/>
    <cellStyle name="60% - Accent1 2 2" xfId="67"/>
    <cellStyle name="60% - Accent2 2" xfId="68"/>
    <cellStyle name="60% - Accent2 2 2" xfId="69"/>
    <cellStyle name="60% - Accent3 2" xfId="70"/>
    <cellStyle name="60% - Accent3 2 2" xfId="71"/>
    <cellStyle name="60% - Accent4 2" xfId="72"/>
    <cellStyle name="60% - Accent4 2 2" xfId="73"/>
    <cellStyle name="60% - Accent5 2" xfId="74"/>
    <cellStyle name="60% - Accent5 2 2" xfId="75"/>
    <cellStyle name="60% - Accent6 2" xfId="76"/>
    <cellStyle name="60% - Accent6 2 2" xfId="77"/>
    <cellStyle name="60% - Akzent1" xfId="78"/>
    <cellStyle name="60% - Akzent2" xfId="79"/>
    <cellStyle name="60% - Akzent3" xfId="80"/>
    <cellStyle name="60% - Akzent4" xfId="81"/>
    <cellStyle name="60% - Akzent5" xfId="82"/>
    <cellStyle name="60% - Akzent6" xfId="83"/>
    <cellStyle name="60% — акцент1" xfId="84" builtinId="32" customBuiltin="1"/>
    <cellStyle name="60% — акцент2" xfId="85" builtinId="36" customBuiltin="1"/>
    <cellStyle name="60% — акцент3" xfId="86" builtinId="40" customBuiltin="1"/>
    <cellStyle name="60% — акцент4" xfId="87" builtinId="44" customBuiltin="1"/>
    <cellStyle name="60% — акцент5" xfId="88" builtinId="48" customBuiltin="1"/>
    <cellStyle name="60% — акцент6" xfId="89" builtinId="52" customBuiltin="1"/>
    <cellStyle name="Accent1 2" xfId="90"/>
    <cellStyle name="Accent1 2 2" xfId="91"/>
    <cellStyle name="Accent2 2" xfId="92"/>
    <cellStyle name="Accent2 2 2" xfId="93"/>
    <cellStyle name="Accent3 2" xfId="94"/>
    <cellStyle name="Accent3 2 2" xfId="95"/>
    <cellStyle name="Accent3 3" xfId="96"/>
    <cellStyle name="Accent4 2" xfId="97"/>
    <cellStyle name="Accent4 2 2" xfId="98"/>
    <cellStyle name="Accent5 2" xfId="99"/>
    <cellStyle name="Accent5 2 2" xfId="100"/>
    <cellStyle name="Accent6 2" xfId="101"/>
    <cellStyle name="Accent6 2 2" xfId="102"/>
    <cellStyle name="Akzent1" xfId="103"/>
    <cellStyle name="Akzent2" xfId="104"/>
    <cellStyle name="Akzent3" xfId="105"/>
    <cellStyle name="Akzent4" xfId="106"/>
    <cellStyle name="Akzent5" xfId="107"/>
    <cellStyle name="Akzent6" xfId="108"/>
    <cellStyle name="Ausgabe" xfId="109"/>
    <cellStyle name="Bad 2" xfId="110"/>
    <cellStyle name="Bad 2 2" xfId="111"/>
    <cellStyle name="Berechnung" xfId="112"/>
    <cellStyle name="Calculation 2" xfId="113"/>
    <cellStyle name="Calculation 2 2" xfId="114"/>
    <cellStyle name="Check Cell 2" xfId="115"/>
    <cellStyle name="Check Cell 2 2" xfId="116"/>
    <cellStyle name="Comma 2" xfId="117"/>
    <cellStyle name="Comma 2 2" xfId="118"/>
    <cellStyle name="Comma 3" xfId="119"/>
    <cellStyle name="Comma 4" xfId="120"/>
    <cellStyle name="Comma 5" xfId="121"/>
    <cellStyle name="Eingabe" xfId="122"/>
    <cellStyle name="Ergebnis" xfId="123"/>
    <cellStyle name="Erklдrender Text" xfId="124"/>
    <cellStyle name="Excel Built-in Normal" xfId="125"/>
    <cellStyle name="Excel_BuiltIn_Comma" xfId="126"/>
    <cellStyle name="Explanatory Text 2" xfId="127"/>
    <cellStyle name="Explanatory Text 2 2" xfId="128"/>
    <cellStyle name="Good 2" xfId="129"/>
    <cellStyle name="Good 2 2" xfId="130"/>
    <cellStyle name="Gut" xfId="131"/>
    <cellStyle name="Heading" xfId="132"/>
    <cellStyle name="Heading 1 2" xfId="133"/>
    <cellStyle name="Heading 1 2 2" xfId="134"/>
    <cellStyle name="Heading 2 2" xfId="135"/>
    <cellStyle name="Heading 2 2 2" xfId="136"/>
    <cellStyle name="Heading 3 2" xfId="137"/>
    <cellStyle name="Heading 3 2 2" xfId="138"/>
    <cellStyle name="Heading 4 2" xfId="139"/>
    <cellStyle name="Heading 4 2 2" xfId="140"/>
    <cellStyle name="Heading1" xfId="141"/>
    <cellStyle name="Input 2" xfId="142"/>
    <cellStyle name="Input 2 2" xfId="143"/>
    <cellStyle name="Linked Cell 2" xfId="144"/>
    <cellStyle name="Linked Cell 2 2" xfId="145"/>
    <cellStyle name="Neutral 2" xfId="146"/>
    <cellStyle name="Neutral 2 2" xfId="147"/>
    <cellStyle name="Normal 10" xfId="148"/>
    <cellStyle name="Normal 11" xfId="149"/>
    <cellStyle name="Normal 11 2" xfId="150"/>
    <cellStyle name="Normal 12" xfId="151"/>
    <cellStyle name="Normal 13" xfId="152"/>
    <cellStyle name="Normal 2" xfId="153"/>
    <cellStyle name="Normal 2 2" xfId="154"/>
    <cellStyle name="Normal 2 3" xfId="155"/>
    <cellStyle name="Normal 2 4" xfId="156"/>
    <cellStyle name="Normal 2 5" xfId="157"/>
    <cellStyle name="Normal 2_Commercial Offer Structure" xfId="158"/>
    <cellStyle name="Normal 3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7 2" xfId="167"/>
    <cellStyle name="Normal 8" xfId="168"/>
    <cellStyle name="Normal 9" xfId="169"/>
    <cellStyle name="Normal_2011-04-20-DEKraft-price-list" xfId="170"/>
    <cellStyle name="Note 2" xfId="171"/>
    <cellStyle name="Note 2 2" xfId="172"/>
    <cellStyle name="Note 3" xfId="173"/>
    <cellStyle name="Note 4" xfId="174"/>
    <cellStyle name="Note 5" xfId="175"/>
    <cellStyle name="Notiz" xfId="176"/>
    <cellStyle name="Output 2" xfId="177"/>
    <cellStyle name="Output 2 2" xfId="178"/>
    <cellStyle name="Percent 2" xfId="179"/>
    <cellStyle name="Percent 3" xfId="180"/>
    <cellStyle name="Percent 4" xfId="181"/>
    <cellStyle name="Result" xfId="182"/>
    <cellStyle name="Result2" xfId="183"/>
    <cellStyle name="Schlecht" xfId="184"/>
    <cellStyle name="Style 1" xfId="185"/>
    <cellStyle name="Title 2" xfId="186"/>
    <cellStyle name="Title 2 2" xfId="187"/>
    <cellStyle name="Total 2" xfId="188"/>
    <cellStyle name="Total 2 2" xfId="189"/>
    <cellStyle name="Verknьpfte Zelle" xfId="190"/>
    <cellStyle name="Warnender Text" xfId="191"/>
    <cellStyle name="Warning Text 2" xfId="192"/>
    <cellStyle name="Warning Text 2 2" xfId="193"/>
    <cellStyle name="Zelle ьberprьfen" xfId="194"/>
    <cellStyle name="Акцент1" xfId="195" builtinId="29" customBuiltin="1"/>
    <cellStyle name="Акцент2" xfId="196" builtinId="33" customBuiltin="1"/>
    <cellStyle name="Акцент3" xfId="197" builtinId="37" customBuiltin="1"/>
    <cellStyle name="Акцент4" xfId="198" builtinId="41" customBuiltin="1"/>
    <cellStyle name="Акцент5" xfId="199" builtinId="45" customBuiltin="1"/>
    <cellStyle name="Акцент6" xfId="200" builtinId="49" customBuiltin="1"/>
    <cellStyle name="Ввод " xfId="201" builtinId="20" customBuiltin="1"/>
    <cellStyle name="Вывод" xfId="202" builtinId="21" customBuiltin="1"/>
    <cellStyle name="Вычисление" xfId="203" builtinId="22" customBuiltin="1"/>
    <cellStyle name="Заголовок 1" xfId="204" builtinId="16" customBuiltin="1"/>
    <cellStyle name="Заголовок 2" xfId="205" builtinId="17" customBuiltin="1"/>
    <cellStyle name="Заголовок 3" xfId="206" builtinId="18" customBuiltin="1"/>
    <cellStyle name="Заголовок 4" xfId="207" builtinId="19" customBuiltin="1"/>
    <cellStyle name="Итог" xfId="208" builtinId="25" customBuiltin="1"/>
    <cellStyle name="Контрольная ячейка" xfId="209" builtinId="23" customBuiltin="1"/>
    <cellStyle name="Название" xfId="210" builtinId="15" customBuiltin="1"/>
    <cellStyle name="Нейтральный" xfId="211" builtinId="28" customBuiltin="1"/>
    <cellStyle name="Обычный" xfId="0" builtinId="0" customBuiltin="1"/>
    <cellStyle name="Плохой" xfId="212" builtinId="27" customBuiltin="1"/>
    <cellStyle name="Пояснение" xfId="213" builtinId="53" customBuiltin="1"/>
    <cellStyle name="Примечание" xfId="214" builtinId="10" customBuiltin="1"/>
    <cellStyle name="Связанная ячейка" xfId="215" builtinId="24" customBuiltin="1"/>
    <cellStyle name="Текст предупреждения" xfId="216" builtinId="11" customBuiltin="1"/>
    <cellStyle name="Хороший" xfId="217" builtinId="26" customBuiltin="1"/>
    <cellStyle name="Ьberschrift" xfId="218"/>
    <cellStyle name="Ьberschrift 1" xfId="219"/>
    <cellStyle name="Ьberschrift 2" xfId="220"/>
    <cellStyle name="Ьberschrift 3" xfId="221"/>
    <cellStyle name="Ьberschrift 4" xfId="222"/>
    <cellStyle name="Ьberschrift_Commercial Offer Structure" xfId="2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504825</xdr:colOff>
          <xdr:row>4</xdr:row>
          <xdr:rowOff>104775</xdr:rowOff>
        </xdr:from>
        <xdr:to>
          <xdr:col>5</xdr:col>
          <xdr:colOff>952500</xdr:colOff>
          <xdr:row>7</xdr:row>
          <xdr:rowOff>28575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323849</xdr:colOff>
      <xdr:row>4</xdr:row>
      <xdr:rowOff>9525</xdr:rowOff>
    </xdr:from>
    <xdr:ext cx="7305676" cy="457200"/>
    <xdr:sp macro="" textlink="">
      <xdr:nvSpPr>
        <xdr:cNvPr id="2" name="TextBox 1"/>
        <xdr:cNvSpPr txBox="1"/>
      </xdr:nvSpPr>
      <xdr:spPr>
        <a:xfrm>
          <a:off x="1009649" y="733425"/>
          <a:ext cx="7305676" cy="4572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ru-RU" sz="2000" b="1">
              <a:ln w="3175">
                <a:noFill/>
              </a:ln>
              <a:solidFill>
                <a:srgbClr val="5F4D4D"/>
              </a:solidFill>
              <a:effectLst/>
              <a:latin typeface="Segoe UI Light" pitchFamily="34" charset="0"/>
            </a:rPr>
            <a:t>Конфигуратор магистральных</a:t>
          </a:r>
          <a:r>
            <a:rPr lang="ru-RU" sz="2000" b="1" baseline="0">
              <a:ln w="3175">
                <a:noFill/>
              </a:ln>
              <a:solidFill>
                <a:srgbClr val="5F4D4D"/>
              </a:solidFill>
              <a:effectLst/>
              <a:latin typeface="Segoe UI Light" pitchFamily="34" charset="0"/>
            </a:rPr>
            <a:t> шинопроводов </a:t>
          </a:r>
          <a:r>
            <a:rPr lang="en-US" sz="2000" b="1">
              <a:ln w="3175">
                <a:noFill/>
              </a:ln>
              <a:solidFill>
                <a:srgbClr val="5F4D4D"/>
              </a:solidFill>
              <a:effectLst/>
              <a:latin typeface="Segoe UI Light" pitchFamily="34" charset="0"/>
            </a:rPr>
            <a:t>EKF</a:t>
          </a:r>
          <a:endParaRPr lang="ru-RU" sz="2000" b="1">
            <a:ln w="3175">
              <a:noFill/>
            </a:ln>
            <a:solidFill>
              <a:srgbClr val="5F4D4D"/>
            </a:solidFill>
            <a:effectLst/>
            <a:latin typeface="Segoe UI Light" pitchFamily="34" charset="0"/>
          </a:endParaRPr>
        </a:p>
      </xdr:txBody>
    </xdr:sp>
    <xdr:clientData/>
  </xdr:oneCellAnchor>
  <xdr:twoCellAnchor>
    <xdr:from>
      <xdr:col>1</xdr:col>
      <xdr:colOff>133350</xdr:colOff>
      <xdr:row>7</xdr:row>
      <xdr:rowOff>57150</xdr:rowOff>
    </xdr:from>
    <xdr:to>
      <xdr:col>5</xdr:col>
      <xdr:colOff>1428750</xdr:colOff>
      <xdr:row>16</xdr:row>
      <xdr:rowOff>161925</xdr:rowOff>
    </xdr:to>
    <xdr:sp macro="" textlink="">
      <xdr:nvSpPr>
        <xdr:cNvPr id="3" name="Скругленный прямоугольник 2"/>
        <xdr:cNvSpPr/>
      </xdr:nvSpPr>
      <xdr:spPr>
        <a:xfrm>
          <a:off x="2876550" y="1323975"/>
          <a:ext cx="6353175" cy="1981200"/>
        </a:xfrm>
        <a:prstGeom prst="roundRect">
          <a:avLst>
            <a:gd name="adj" fmla="val 1968"/>
          </a:avLst>
        </a:prstGeom>
        <a:noFill/>
        <a:ln w="1270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123826</xdr:colOff>
      <xdr:row>7</xdr:row>
      <xdr:rowOff>47626</xdr:rowOff>
    </xdr:from>
    <xdr:to>
      <xdr:col>5</xdr:col>
      <xdr:colOff>1428751</xdr:colOff>
      <xdr:row>8</xdr:row>
      <xdr:rowOff>95489</xdr:rowOff>
    </xdr:to>
    <xdr:sp macro="" textlink="">
      <xdr:nvSpPr>
        <xdr:cNvPr id="4" name="Прямоугольник с двумя скругленными соседними углами 3"/>
        <xdr:cNvSpPr/>
      </xdr:nvSpPr>
      <xdr:spPr>
        <a:xfrm>
          <a:off x="2867026" y="1314451"/>
          <a:ext cx="6362700" cy="228838"/>
        </a:xfrm>
        <a:prstGeom prst="round2SameRect">
          <a:avLst/>
        </a:prstGeom>
        <a:solidFill>
          <a:srgbClr val="FF3822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chemeClr val="tx1"/>
              </a:solidFill>
            </a:rPr>
            <a:t>Шинопровод</a:t>
          </a:r>
          <a:r>
            <a:rPr lang="ru-RU" sz="1100" baseline="0">
              <a:solidFill>
                <a:schemeClr val="tx1"/>
              </a:solidFill>
            </a:rPr>
            <a:t> </a:t>
          </a:r>
          <a:r>
            <a:rPr lang="en-US" sz="1100" baseline="0">
              <a:solidFill>
                <a:schemeClr val="tx1"/>
              </a:solidFill>
            </a:rPr>
            <a:t>EKF Huperion</a:t>
          </a:r>
        </a:p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1114425</xdr:colOff>
          <xdr:row>6</xdr:row>
          <xdr:rowOff>66675</xdr:rowOff>
        </xdr:from>
        <xdr:to>
          <xdr:col>9</xdr:col>
          <xdr:colOff>1162050</xdr:colOff>
          <xdr:row>16</xdr:row>
          <xdr:rowOff>142875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спецификацию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K153"/>
  <sheetViews>
    <sheetView workbookViewId="0">
      <selection activeCell="C24" sqref="C24"/>
    </sheetView>
  </sheetViews>
  <sheetFormatPr defaultRowHeight="14.25"/>
  <cols>
    <col min="1" max="1" width="15.875" style="1" customWidth="1"/>
    <col min="2" max="2" width="14.625" customWidth="1"/>
    <col min="3" max="3" width="21.25" style="3" customWidth="1"/>
    <col min="4" max="4" width="20.25" style="3" customWidth="1"/>
    <col min="5" max="5" width="14.25" customWidth="1"/>
    <col min="6" max="6" width="15.625" customWidth="1"/>
    <col min="7" max="7" width="67.875" customWidth="1"/>
    <col min="8" max="8" width="9" style="6" customWidth="1"/>
    <col min="9" max="9" width="18.125" customWidth="1"/>
    <col min="10" max="10" width="19" style="7" customWidth="1"/>
    <col min="11" max="11" width="23.75" style="7" customWidth="1"/>
  </cols>
  <sheetData>
    <row r="1" spans="1:11">
      <c r="A1" s="10" t="s">
        <v>40</v>
      </c>
    </row>
    <row r="2" spans="1:11">
      <c r="A2" s="10">
        <v>1000</v>
      </c>
    </row>
    <row r="3" spans="1:11">
      <c r="A3" s="10">
        <v>1250</v>
      </c>
    </row>
    <row r="4" spans="1:11">
      <c r="A4" s="10">
        <v>1600</v>
      </c>
    </row>
    <row r="5" spans="1:11">
      <c r="A5" s="10">
        <v>2000</v>
      </c>
    </row>
    <row r="6" spans="1:11">
      <c r="A6" s="10">
        <v>2500</v>
      </c>
      <c r="B6">
        <v>4</v>
      </c>
      <c r="C6" s="3" t="s">
        <v>102</v>
      </c>
    </row>
    <row r="7" spans="1:11">
      <c r="A7" s="10">
        <v>3200</v>
      </c>
      <c r="B7">
        <v>5</v>
      </c>
      <c r="C7" s="3" t="s">
        <v>103</v>
      </c>
      <c r="D7" s="3" t="str">
        <f>VLOOKUP('BB-I'!D11,'Busbar EKF1'!B6:C7,2,FALSE)</f>
        <v xml:space="preserve"> 3L+N+PE(ШИНА)</v>
      </c>
    </row>
    <row r="8" spans="1:11">
      <c r="A8" s="10">
        <v>4000</v>
      </c>
      <c r="G8" s="5" t="s">
        <v>101</v>
      </c>
      <c r="H8" s="4"/>
      <c r="J8" s="9" t="s">
        <v>223</v>
      </c>
      <c r="K8" s="7">
        <f>SUM(K11:K171)</f>
        <v>0</v>
      </c>
    </row>
    <row r="10" spans="1:11">
      <c r="F10" t="s">
        <v>184</v>
      </c>
      <c r="G10" t="s">
        <v>185</v>
      </c>
      <c r="H10" s="6" t="s">
        <v>186</v>
      </c>
      <c r="I10" s="3" t="s">
        <v>188</v>
      </c>
      <c r="J10" s="7" t="s">
        <v>189</v>
      </c>
      <c r="K10" s="7" t="s">
        <v>190</v>
      </c>
    </row>
    <row r="11" spans="1:11">
      <c r="A11" s="1" t="s">
        <v>40</v>
      </c>
      <c r="B11" t="s">
        <v>44</v>
      </c>
      <c r="C11" s="3">
        <f>'BB-I'!$D$11</f>
        <v>5</v>
      </c>
      <c r="D11" s="3" t="s">
        <v>41</v>
      </c>
      <c r="E11" t="str">
        <f>B11&amp;A11&amp;D11&amp;C11</f>
        <v>HPA0800SS5</v>
      </c>
      <c r="F11" t="str">
        <f>VLOOKUP(E11,Data!A$2:I$97,1,)</f>
        <v>HPA0800SS5</v>
      </c>
      <c r="G11" t="str">
        <f>VLOOKUP(F11,Data!A$1:I$97,8,FALSE)</f>
        <v>ПРЯМАЯ СЕКЦИЯ 800А, AL, IP55, 3L+N+PE(ШИНА)</v>
      </c>
      <c r="H11" s="6" t="str">
        <f>VLOOKUP(F11,Data!A$1:I$97,9,FALSE)</f>
        <v>М</v>
      </c>
      <c r="I11">
        <f>SUMIF('BB-I'!$D$10:$D$10,$A11,'BB-I'!$D$12:$D$12)</f>
        <v>0</v>
      </c>
      <c r="J11" s="7">
        <f>VLOOKUP(F11,Data!A$1:J$97,10,FALSE)</f>
        <v>13369.92</v>
      </c>
      <c r="K11" s="7">
        <f>J11*I11</f>
        <v>0</v>
      </c>
    </row>
    <row r="12" spans="1:11">
      <c r="A12" s="1" t="s">
        <v>40</v>
      </c>
      <c r="B12" t="s">
        <v>44</v>
      </c>
      <c r="C12" s="3">
        <f>'BB-I'!$D$11</f>
        <v>5</v>
      </c>
      <c r="D12" s="3" t="s">
        <v>73</v>
      </c>
      <c r="E12" t="str">
        <f>B12&amp;A12&amp;D12&amp;C12</f>
        <v>HPA0800EHV5</v>
      </c>
      <c r="F12" t="str">
        <f>VLOOKUP(E12,Data!A$2:I$97,1,)</f>
        <v>HPA0800EHV5</v>
      </c>
      <c r="G12" t="str">
        <f>VLOOKUP(F12,Data!A$1:I$97,8,FALSE)</f>
        <v>УГЛОВАЯ СЕКЦИЯ 800А, AL, IP55, 3L+N+PE(ШИНА)</v>
      </c>
      <c r="H12" s="6" t="str">
        <f>VLOOKUP(F12,Data!A$1:I$97,9,FALSE)</f>
        <v>ШТ</v>
      </c>
      <c r="I12">
        <f>SUMIF('BB-I'!$D$10:$D$10,$A12,'BB-I'!$D$13:$D$13)</f>
        <v>0</v>
      </c>
      <c r="J12" s="7">
        <f>VLOOKUP(F12,Data!A$1:J$97,10,FALSE)</f>
        <v>17380.896000000001</v>
      </c>
      <c r="K12" s="7">
        <f t="shared" ref="K12:K57" si="0">J12*I12</f>
        <v>0</v>
      </c>
    </row>
    <row r="13" spans="1:11">
      <c r="A13" s="1" t="s">
        <v>40</v>
      </c>
      <c r="B13" t="s">
        <v>44</v>
      </c>
      <c r="C13" s="3">
        <f>'BB-I'!$D$11</f>
        <v>5</v>
      </c>
      <c r="D13" s="2" t="s">
        <v>74</v>
      </c>
      <c r="E13" t="str">
        <f>B13&amp;A13&amp;D13&amp;C13</f>
        <v>HPA0800FP5</v>
      </c>
      <c r="F13" t="str">
        <f>VLOOKUP(E13,Data!A$2:I$97,1,)</f>
        <v>HPA0800FP5</v>
      </c>
      <c r="G13" t="str">
        <f>VLOOKUP(F13,Data!A$1:I$97,8,FALSE)</f>
        <v>БЛОК ПОДАЧИ ПИТАНИЯ 800А, AL, IP55, 3L+N+PE(ШИНА)</v>
      </c>
      <c r="H13" s="6" t="str">
        <f>VLOOKUP(F13,Data!A$1:I$97,9,FALSE)</f>
        <v>ШТ</v>
      </c>
      <c r="I13">
        <f>SUMIF('BB-I'!$D$10:$D$10,$A13,'BB-I'!$D$14:$D$14)</f>
        <v>0</v>
      </c>
      <c r="J13" s="7">
        <f>VLOOKUP(F13,Data!A$1:J$97,10,FALSE)</f>
        <v>13369.92</v>
      </c>
      <c r="K13" s="7">
        <f t="shared" si="0"/>
        <v>0</v>
      </c>
    </row>
    <row r="14" spans="1:11">
      <c r="A14" s="1" t="s">
        <v>40</v>
      </c>
      <c r="B14" t="s">
        <v>44</v>
      </c>
      <c r="C14" s="3">
        <f>'BB-I'!$D$11</f>
        <v>5</v>
      </c>
      <c r="D14" s="2" t="s">
        <v>83</v>
      </c>
      <c r="E14" t="str">
        <f>B14&amp;A14&amp;D14&amp;C14</f>
        <v>HPA0800FT5</v>
      </c>
      <c r="F14" t="str">
        <f>VLOOKUP(E14,Data!A$2:I$97,1,)</f>
        <v>HPA0800FT5</v>
      </c>
      <c r="G14" t="str">
        <f>VLOOKUP(F14,Data!A$1:I$97,8,FALSE)</f>
        <v>БЛОК ПОДАЧИ ПИТАНИЯ ДЛЯ ТР-ОВ 800А, AL, IP55, 3L+N+PE(ШИНА)</v>
      </c>
      <c r="H14" s="6" t="str">
        <f>VLOOKUP(F14,Data!A$1:I$97,9,FALSE)</f>
        <v>ШТ</v>
      </c>
      <c r="I14">
        <f>SUMIF('BB-I'!$D$10:$D$10,$A14,'BB-I'!$D$15:$D$15)</f>
        <v>0</v>
      </c>
      <c r="J14" s="7">
        <f>VLOOKUP(F14,Data!A$1:J$97,10,FALSE)</f>
        <v>53479.68</v>
      </c>
      <c r="K14" s="7">
        <f t="shared" si="0"/>
        <v>0</v>
      </c>
    </row>
    <row r="15" spans="1:11">
      <c r="A15" s="1" t="s">
        <v>40</v>
      </c>
      <c r="B15" t="s">
        <v>44</v>
      </c>
      <c r="C15" s="3">
        <f>'BB-I'!$D$11</f>
        <v>5</v>
      </c>
      <c r="D15" s="2" t="s">
        <v>104</v>
      </c>
      <c r="E15" t="str">
        <f>B15&amp;A15&amp;D15&amp;C15</f>
        <v>HPA0800EC5</v>
      </c>
      <c r="F15" t="str">
        <f>VLOOKUP(E15,Data!A$2:I$97,1,)</f>
        <v>HPA0800EC5</v>
      </c>
      <c r="G15" t="str">
        <f>VLOOKUP(F15,Data!A$1:I$97,8,FALSE)</f>
        <v>КОНЦЕВАЯ ЗАГЛУШКА 800А, AL, IP55, 3L+N+PE(ШИНА)</v>
      </c>
      <c r="H15" s="6" t="str">
        <f>VLOOKUP(F15,Data!A$1:I$97,9,FALSE)</f>
        <v>ШТ</v>
      </c>
      <c r="I15">
        <f>SUMIF('BB-I'!$D$10:$D$10,$A15,'BB-I'!$D$16:$D$16)</f>
        <v>0</v>
      </c>
      <c r="J15" s="7">
        <f>VLOOKUP(F15,Data!A$1:J$97,10,FALSE)</f>
        <v>4489.92</v>
      </c>
      <c r="K15" s="7">
        <f t="shared" si="0"/>
        <v>0</v>
      </c>
    </row>
    <row r="16" spans="1:11">
      <c r="C16" s="3">
        <f>'BB-I'!$D$11</f>
        <v>5</v>
      </c>
    </row>
    <row r="17" spans="1:11">
      <c r="A17" s="1" t="s">
        <v>50</v>
      </c>
      <c r="B17" t="s">
        <v>44</v>
      </c>
      <c r="C17" s="3">
        <f>'BB-I'!$D$11</f>
        <v>5</v>
      </c>
      <c r="D17" s="3" t="s">
        <v>41</v>
      </c>
      <c r="E17" t="str">
        <f>B17&amp;A17&amp;D17&amp;C17</f>
        <v>HPA1000SS5</v>
      </c>
      <c r="F17" t="str">
        <f>VLOOKUP(E17,Data!A$2:I$97,1,)</f>
        <v>HPA1000SS5</v>
      </c>
      <c r="G17" t="str">
        <f>VLOOKUP(F17,Data!A$1:I$97,8,FALSE)</f>
        <v>ПРЯМАЯ СЕКЦИЯ 1000А, AL, IP55, 3L+N+PE(ШИНА)</v>
      </c>
      <c r="H17" s="6" t="str">
        <f>VLOOKUP(F17,Data!A$1:I$97,9,FALSE)</f>
        <v>М</v>
      </c>
      <c r="I17">
        <f>SUMIF('BB-I'!$D$10:$D$10,$A17,'BB-I'!$D$12:$D$12)</f>
        <v>0</v>
      </c>
      <c r="J17" s="7">
        <f>VLOOKUP(F17,Data!A$1:J$97,10,FALSE)</f>
        <v>17798.719999999998</v>
      </c>
      <c r="K17" s="7">
        <f t="shared" si="0"/>
        <v>0</v>
      </c>
    </row>
    <row r="18" spans="1:11">
      <c r="A18" s="1" t="s">
        <v>50</v>
      </c>
      <c r="B18" t="s">
        <v>44</v>
      </c>
      <c r="C18" s="3">
        <f>'BB-I'!$D$11</f>
        <v>5</v>
      </c>
      <c r="D18" s="3" t="s">
        <v>73</v>
      </c>
      <c r="E18" t="str">
        <f>B18&amp;A18&amp;D18&amp;C18</f>
        <v>HPA1000EHV5</v>
      </c>
      <c r="F18" t="str">
        <f>VLOOKUP(E18,Data!A$2:I$97,1,)</f>
        <v>HPA1000EHV5</v>
      </c>
      <c r="G18" t="str">
        <f>VLOOKUP(F18,Data!A$1:I$97,8,FALSE)</f>
        <v>УГЛОВАЯ СЕКЦИЯ 1000А, AL, IP55, 3L+N+PE(ШИНА)</v>
      </c>
      <c r="H18" s="6" t="str">
        <f>VLOOKUP(F18,Data!A$1:I$97,9,FALSE)</f>
        <v>ШТ</v>
      </c>
      <c r="I18">
        <f>SUMIF('BB-I'!$D$10:$D$10,$A18,'BB-I'!$D$13:$D$13)</f>
        <v>0</v>
      </c>
      <c r="J18" s="7">
        <f>VLOOKUP(F18,Data!A$1:J$97,10,FALSE)</f>
        <v>23138.335999999999</v>
      </c>
      <c r="K18" s="7">
        <f t="shared" si="0"/>
        <v>0</v>
      </c>
    </row>
    <row r="19" spans="1:11">
      <c r="A19" s="1" t="s">
        <v>50</v>
      </c>
      <c r="B19" t="s">
        <v>44</v>
      </c>
      <c r="C19" s="3">
        <f>'BB-I'!$D$11</f>
        <v>5</v>
      </c>
      <c r="D19" s="2" t="s">
        <v>74</v>
      </c>
      <c r="E19" t="str">
        <f>B19&amp;A19&amp;D19&amp;C19</f>
        <v>HPA1000FP5</v>
      </c>
      <c r="F19" t="str">
        <f>VLOOKUP(E19,Data!A$2:I$97,1,)</f>
        <v>HPA1000FP5</v>
      </c>
      <c r="G19" t="str">
        <f>VLOOKUP(F19,Data!A$1:I$97,8,FALSE)</f>
        <v>БЛОК ПОДАЧИ ПИТАНИЯ 1000А, AL, IP55, 3L+N+PE(ШИНА)</v>
      </c>
      <c r="H19" s="6" t="str">
        <f>VLOOKUP(F19,Data!A$1:I$97,9,FALSE)</f>
        <v>ШТ</v>
      </c>
      <c r="I19">
        <f>SUMIF('BB-I'!$D$10:$D$10,$A19,'BB-I'!$D$14:$D$14)</f>
        <v>0</v>
      </c>
      <c r="J19" s="7">
        <f>VLOOKUP(F19,Data!A$1:J$97,10,FALSE)</f>
        <v>17798.719999999998</v>
      </c>
      <c r="K19" s="7">
        <f t="shared" si="0"/>
        <v>0</v>
      </c>
    </row>
    <row r="20" spans="1:11">
      <c r="A20" s="1" t="s">
        <v>50</v>
      </c>
      <c r="B20" t="s">
        <v>44</v>
      </c>
      <c r="C20" s="3">
        <f>'BB-I'!$D$11</f>
        <v>5</v>
      </c>
      <c r="D20" s="2" t="s">
        <v>83</v>
      </c>
      <c r="E20" t="str">
        <f>B20&amp;A20&amp;D20&amp;C20</f>
        <v>HPA1000FT5</v>
      </c>
      <c r="F20" t="str">
        <f>VLOOKUP(E20,Data!A$2:I$97,1,)</f>
        <v>HPA1000FT5</v>
      </c>
      <c r="G20" t="str">
        <f>VLOOKUP(F20,Data!A$1:I$97,8,FALSE)</f>
        <v>БЛОК ПОДАЧИ ПИТАНИЯ ДЛЯ ТР-ОВ 1000А, AL, IP55, 3L+N+PE(ШИНА)</v>
      </c>
      <c r="H20" s="6" t="str">
        <f>VLOOKUP(F20,Data!A$1:I$97,9,FALSE)</f>
        <v>ШТ</v>
      </c>
      <c r="I20">
        <f>SUMIF('BB-I'!$D$10:$D$10,$A20,'BB-I'!$D$15:$D$15)</f>
        <v>0</v>
      </c>
      <c r="J20" s="7">
        <f>VLOOKUP(F20,Data!A$1:J$97,10,FALSE)</f>
        <v>71194.87999999999</v>
      </c>
      <c r="K20" s="7">
        <f t="shared" si="0"/>
        <v>0</v>
      </c>
    </row>
    <row r="21" spans="1:11">
      <c r="A21" s="1" t="s">
        <v>50</v>
      </c>
      <c r="B21" t="s">
        <v>44</v>
      </c>
      <c r="C21" s="3">
        <f>'BB-I'!$D$11</f>
        <v>5</v>
      </c>
      <c r="D21" s="2" t="s">
        <v>104</v>
      </c>
      <c r="E21" t="str">
        <f>B21&amp;A21&amp;D21&amp;C21</f>
        <v>HPA1000EC5</v>
      </c>
      <c r="F21" t="str">
        <f>VLOOKUP(E21,Data!A$2:I$97,1,)</f>
        <v>HPA1000EC5</v>
      </c>
      <c r="G21" t="str">
        <f>VLOOKUP(F21,Data!A$1:I$97,8,FALSE)</f>
        <v>КОНЦЕВАЯ ЗАГЛУШКА 1000А, AL, IP55, 3L+N+PE(ШИНА)</v>
      </c>
      <c r="H21" s="6" t="str">
        <f>VLOOKUP(F21,Data!A$1:I$97,9,FALSE)</f>
        <v>ШТ</v>
      </c>
      <c r="I21">
        <f>SUMIF('BB-I'!$D$10:$D$10,$A21,'BB-I'!$D$16:$D$16)</f>
        <v>0</v>
      </c>
      <c r="J21" s="7">
        <f>VLOOKUP(F21,Data!A$1:J$97,10,FALSE)</f>
        <v>5958.72</v>
      </c>
      <c r="K21" s="7">
        <f t="shared" si="0"/>
        <v>0</v>
      </c>
    </row>
    <row r="22" spans="1:11">
      <c r="C22" s="3">
        <f>'BB-I'!$D$11</f>
        <v>5</v>
      </c>
    </row>
    <row r="23" spans="1:11">
      <c r="A23" s="1" t="s">
        <v>51</v>
      </c>
      <c r="B23" t="s">
        <v>44</v>
      </c>
      <c r="C23" s="3">
        <f>'BB-I'!$D$11</f>
        <v>5</v>
      </c>
      <c r="D23" s="3" t="s">
        <v>41</v>
      </c>
      <c r="E23" t="str">
        <f>B23&amp;A23&amp;D23&amp;C23</f>
        <v>HPA1250SS5</v>
      </c>
      <c r="F23" t="str">
        <f>VLOOKUP(E23,Data!A$2:I$97,1,)</f>
        <v>HPA1250SS5</v>
      </c>
      <c r="G23" t="str">
        <f>VLOOKUP(F23,Data!A$1:I$97,8,FALSE)</f>
        <v>ПРЯМАЯ СЕКЦИЯ 1250А, AL, IP55, 3L+N+PE(ШИНА)</v>
      </c>
      <c r="H23" s="6" t="str">
        <f>VLOOKUP(F23,Data!A$1:I$97,9,FALSE)</f>
        <v>М</v>
      </c>
      <c r="I23">
        <f>SUMIF('BB-I'!$D$10:$D$10,$A23,'BB-I'!$D$12:$D$12)</f>
        <v>0</v>
      </c>
      <c r="J23" s="7">
        <f>VLOOKUP(F23,Data!A$1:J$97,10,FALSE)</f>
        <v>22385.920000000002</v>
      </c>
      <c r="K23" s="7">
        <f t="shared" si="0"/>
        <v>0</v>
      </c>
    </row>
    <row r="24" spans="1:11">
      <c r="A24" s="1" t="s">
        <v>51</v>
      </c>
      <c r="B24" t="s">
        <v>44</v>
      </c>
      <c r="C24" s="3">
        <f>'BB-I'!$D$11</f>
        <v>5</v>
      </c>
      <c r="D24" s="3" t="s">
        <v>73</v>
      </c>
      <c r="E24" t="str">
        <f>B24&amp;A24&amp;D24&amp;C24</f>
        <v>HPA1250EHV5</v>
      </c>
      <c r="F24" t="str">
        <f>VLOOKUP(E24,Data!A$2:I$97,1,)</f>
        <v>HPA1250EHV5</v>
      </c>
      <c r="G24" t="str">
        <f>VLOOKUP(F24,Data!A$1:I$97,8,FALSE)</f>
        <v>УГЛОВАЯ СЕКЦИЯ 1250А, AL, IP55, 3L+N+PE(ШИНА)</v>
      </c>
      <c r="H24" s="6" t="str">
        <f>VLOOKUP(F24,Data!A$1:I$97,9,FALSE)</f>
        <v>ШТ</v>
      </c>
      <c r="I24">
        <f>SUMIF('BB-I'!$D$10:$D$10,$A24,'BB-I'!$D$13:$D$13)</f>
        <v>0</v>
      </c>
      <c r="J24" s="7">
        <f>VLOOKUP(F24,Data!A$1:J$97,10,FALSE)</f>
        <v>29101.696000000004</v>
      </c>
      <c r="K24" s="7">
        <f t="shared" si="0"/>
        <v>0</v>
      </c>
    </row>
    <row r="25" spans="1:11">
      <c r="A25" s="1" t="s">
        <v>51</v>
      </c>
      <c r="B25" t="s">
        <v>44</v>
      </c>
      <c r="C25" s="3">
        <f>'BB-I'!$D$11</f>
        <v>5</v>
      </c>
      <c r="D25" s="2" t="s">
        <v>74</v>
      </c>
      <c r="E25" t="str">
        <f>B25&amp;A25&amp;D25&amp;C25</f>
        <v>HPA1250FP5</v>
      </c>
      <c r="F25" t="str">
        <f>VLOOKUP(E25,Data!A$2:I$97,1,)</f>
        <v>HPA1250FP5</v>
      </c>
      <c r="G25" t="str">
        <f>VLOOKUP(F25,Data!A$1:I$97,8,FALSE)</f>
        <v>БЛОК ПОДАЧИ ПИТАНИЯ 1250А, AL, IP55, 3L+N+PE(ШИНА)</v>
      </c>
      <c r="H25" s="6" t="str">
        <f>VLOOKUP(F25,Data!A$1:I$97,9,FALSE)</f>
        <v>ШТ</v>
      </c>
      <c r="I25">
        <f>SUMIF('BB-I'!$D$10:$D$10,$A25,'BB-I'!$D$14:$D$14)</f>
        <v>0</v>
      </c>
      <c r="J25" s="7">
        <f>VLOOKUP(F25,Data!A$1:J$97,10,FALSE)</f>
        <v>22385.920000000002</v>
      </c>
      <c r="K25" s="7">
        <f t="shared" si="0"/>
        <v>0</v>
      </c>
    </row>
    <row r="26" spans="1:11">
      <c r="A26" s="1" t="s">
        <v>51</v>
      </c>
      <c r="B26" t="s">
        <v>44</v>
      </c>
      <c r="C26" s="3">
        <f>'BB-I'!$D$11</f>
        <v>5</v>
      </c>
      <c r="D26" s="2" t="s">
        <v>83</v>
      </c>
      <c r="E26" t="str">
        <f>B26&amp;A26&amp;D26&amp;C26</f>
        <v>HPA1250FT5</v>
      </c>
      <c r="F26" t="str">
        <f>VLOOKUP(E26,Data!A$2:I$97,1,)</f>
        <v>HPA1250FT5</v>
      </c>
      <c r="G26" t="str">
        <f>VLOOKUP(F26,Data!A$1:I$97,8,FALSE)</f>
        <v>БЛОК ПОДАЧИ ПИТАНИЯ ДЛЯ ТР-ОВ 1250А, AL, IP55, 3L+N+PE(ШИНА)</v>
      </c>
      <c r="H26" s="6" t="str">
        <f>VLOOKUP(F26,Data!A$1:I$97,9,FALSE)</f>
        <v>ШТ</v>
      </c>
      <c r="I26">
        <f>SUMIF('BB-I'!$D$10:$D$10,$A26,'BB-I'!$D$15:$D$15)</f>
        <v>0</v>
      </c>
      <c r="J26" s="7">
        <f>VLOOKUP(F26,Data!A$1:J$97,10,FALSE)</f>
        <v>89543.680000000008</v>
      </c>
      <c r="K26" s="7">
        <f t="shared" si="0"/>
        <v>0</v>
      </c>
    </row>
    <row r="27" spans="1:11">
      <c r="A27" s="1" t="s">
        <v>51</v>
      </c>
      <c r="B27" t="s">
        <v>44</v>
      </c>
      <c r="C27" s="3">
        <f>'BB-I'!$D$11</f>
        <v>5</v>
      </c>
      <c r="D27" s="2" t="s">
        <v>104</v>
      </c>
      <c r="E27" t="str">
        <f>B27&amp;A27&amp;D27&amp;C27</f>
        <v>HPA1250EC5</v>
      </c>
      <c r="F27" t="str">
        <f>VLOOKUP(E27,Data!A$2:I$97,1,)</f>
        <v>HPA1250EC5</v>
      </c>
      <c r="G27" t="str">
        <f>VLOOKUP(F27,Data!A$1:I$97,8,FALSE)</f>
        <v>КОНЦЕВАЯ ЗАГЛУШКА 1250А, AL, IP55, 3L+N+PE(ШИНА)</v>
      </c>
      <c r="H27" s="6" t="str">
        <f>VLOOKUP(F27,Data!A$1:I$97,9,FALSE)</f>
        <v>ШТ</v>
      </c>
      <c r="I27">
        <f>SUMIF('BB-I'!$D$10:$D$10,$A27,'BB-I'!$D$16:$D$16)</f>
        <v>0</v>
      </c>
      <c r="J27" s="7">
        <f>VLOOKUP(F27,Data!A$1:J$97,10,FALSE)</f>
        <v>7585.92</v>
      </c>
      <c r="K27" s="7">
        <f t="shared" si="0"/>
        <v>0</v>
      </c>
    </row>
    <row r="28" spans="1:11">
      <c r="C28" s="3">
        <f>'BB-I'!$D$11</f>
        <v>5</v>
      </c>
    </row>
    <row r="29" spans="1:11">
      <c r="A29" s="1" t="s">
        <v>52</v>
      </c>
      <c r="B29" t="s">
        <v>44</v>
      </c>
      <c r="C29" s="3">
        <f>'BB-I'!$D$11</f>
        <v>5</v>
      </c>
      <c r="D29" s="3" t="s">
        <v>41</v>
      </c>
      <c r="E29" t="str">
        <f>B29&amp;A29&amp;D29&amp;C29</f>
        <v>HPA1600SS5</v>
      </c>
      <c r="F29" t="str">
        <f>VLOOKUP(E29,Data!A$2:I$97,1,)</f>
        <v>HPA1600SS5</v>
      </c>
      <c r="G29" t="str">
        <f>VLOOKUP(F29,Data!A$1:I$97,8,FALSE)</f>
        <v>ПРЯМАЯ СЕКЦИЯ 1600А, AL, IP55, 3L+N+PE(ШИНА)</v>
      </c>
      <c r="H29" s="6" t="str">
        <f>VLOOKUP(F29,Data!A$1:I$97,9,FALSE)</f>
        <v>М</v>
      </c>
      <c r="I29">
        <f>SUMIF('BB-I'!$D$10:$D$10,$A29,'BB-I'!$D$12:$D$12)</f>
        <v>0</v>
      </c>
      <c r="J29" s="7">
        <f>VLOOKUP(F29,Data!A$1:J$97,10,FALSE)</f>
        <v>26598.719999999998</v>
      </c>
      <c r="K29" s="7">
        <f t="shared" si="0"/>
        <v>0</v>
      </c>
    </row>
    <row r="30" spans="1:11">
      <c r="A30" s="1" t="s">
        <v>52</v>
      </c>
      <c r="B30" t="s">
        <v>44</v>
      </c>
      <c r="C30" s="3">
        <f>'BB-I'!$D$11</f>
        <v>5</v>
      </c>
      <c r="D30" s="3" t="s">
        <v>73</v>
      </c>
      <c r="E30" t="str">
        <f>B30&amp;A30&amp;D30&amp;C30</f>
        <v>HPA1600EHV5</v>
      </c>
      <c r="F30" t="str">
        <f>VLOOKUP(E30,Data!A$2:I$97,1,)</f>
        <v>HPA1600EHV5</v>
      </c>
      <c r="G30" t="str">
        <f>VLOOKUP(F30,Data!A$1:I$97,8,FALSE)</f>
        <v>УГЛОВАЯ СЕКЦИЯ 1600А, AL, IP55, 3L+N+PE(ШИНА)</v>
      </c>
      <c r="H30" s="6" t="str">
        <f>VLOOKUP(F30,Data!A$1:I$97,9,FALSE)</f>
        <v>ШТ</v>
      </c>
      <c r="I30">
        <f>SUMIF('BB-I'!$D$10:$D$10,$A30,'BB-I'!$D$13:$D$13)</f>
        <v>0</v>
      </c>
      <c r="J30" s="7">
        <f>VLOOKUP(F30,Data!A$1:J$97,10,FALSE)</f>
        <v>34578.335999999996</v>
      </c>
      <c r="K30" s="7">
        <f t="shared" si="0"/>
        <v>0</v>
      </c>
    </row>
    <row r="31" spans="1:11">
      <c r="A31" s="1" t="s">
        <v>52</v>
      </c>
      <c r="B31" t="s">
        <v>44</v>
      </c>
      <c r="C31" s="3">
        <f>'BB-I'!$D$11</f>
        <v>5</v>
      </c>
      <c r="D31" s="2" t="s">
        <v>74</v>
      </c>
      <c r="E31" t="str">
        <f>B31&amp;A31&amp;D31&amp;C31</f>
        <v>HPA1600FP5</v>
      </c>
      <c r="F31" t="str">
        <f>VLOOKUP(E31,Data!A$2:I$97,1,)</f>
        <v>HPA1600FP5</v>
      </c>
      <c r="G31" t="str">
        <f>VLOOKUP(F31,Data!A$1:I$97,8,FALSE)</f>
        <v>БЛОК ПОДАЧИ ПИТАНИЯ 1600А, AL, IP55, 3L+N+PE(ШИНА)</v>
      </c>
      <c r="H31" s="6" t="str">
        <f>VLOOKUP(F31,Data!A$1:I$97,9,FALSE)</f>
        <v>ШТ</v>
      </c>
      <c r="I31">
        <f>SUMIF('BB-I'!$D$10:$D$10,$A31,'BB-I'!$D$14:$D$14)</f>
        <v>0</v>
      </c>
      <c r="J31" s="7">
        <f>VLOOKUP(F31,Data!A$1:J$97,10,FALSE)</f>
        <v>26598.719999999998</v>
      </c>
      <c r="K31" s="7">
        <f t="shared" si="0"/>
        <v>0</v>
      </c>
    </row>
    <row r="32" spans="1:11">
      <c r="A32" s="1" t="s">
        <v>52</v>
      </c>
      <c r="B32" t="s">
        <v>44</v>
      </c>
      <c r="C32" s="3">
        <f>'BB-I'!$D$11</f>
        <v>5</v>
      </c>
      <c r="D32" s="2" t="s">
        <v>83</v>
      </c>
      <c r="E32" t="str">
        <f>B32&amp;A32&amp;D32&amp;C32</f>
        <v>HPA1600FT5</v>
      </c>
      <c r="F32" t="str">
        <f>VLOOKUP(E32,Data!A$2:I$97,1,)</f>
        <v>HPA1600FT5</v>
      </c>
      <c r="G32" t="str">
        <f>VLOOKUP(F32,Data!A$1:I$97,8,FALSE)</f>
        <v>БЛОК ПОДАЧИ ПИТАНИЯ ДЛЯ ТР-ОВ 1600А, AL, IP55, 3L+N+PE(ШИНА)</v>
      </c>
      <c r="H32" s="6" t="str">
        <f>VLOOKUP(F32,Data!A$1:I$97,9,FALSE)</f>
        <v>ШТ</v>
      </c>
      <c r="I32">
        <f>SUMIF('BB-I'!$D$10:$D$10,$A32,'BB-I'!$D$15:$D$15)</f>
        <v>0</v>
      </c>
      <c r="J32" s="7">
        <f>VLOOKUP(F32,Data!A$1:J$97,10,FALSE)</f>
        <v>106394.87999999999</v>
      </c>
      <c r="K32" s="7">
        <f t="shared" si="0"/>
        <v>0</v>
      </c>
    </row>
    <row r="33" spans="1:11">
      <c r="A33" s="1" t="s">
        <v>52</v>
      </c>
      <c r="B33" t="s">
        <v>44</v>
      </c>
      <c r="C33" s="3">
        <f>'BB-I'!$D$11</f>
        <v>5</v>
      </c>
      <c r="D33" s="2" t="s">
        <v>104</v>
      </c>
      <c r="E33" t="str">
        <f>B33&amp;A33&amp;D33&amp;C33</f>
        <v>HPA1600EC5</v>
      </c>
      <c r="F33" t="str">
        <f>VLOOKUP(E33,Data!A$2:I$97,1,)</f>
        <v>HPA1600EC5</v>
      </c>
      <c r="G33" t="str">
        <f>VLOOKUP(F33,Data!A$1:I$97,8,FALSE)</f>
        <v>КОНЦЕВАЯ ЗАГЛУШКА 1600А, AL, IP55, 3L+N+PE(ШИНА)</v>
      </c>
      <c r="H33" s="6" t="str">
        <f>VLOOKUP(F33,Data!A$1:I$97,9,FALSE)</f>
        <v>ШТ</v>
      </c>
      <c r="I33">
        <f>SUMIF('BB-I'!$D$10:$D$10,$A33,'BB-I'!$D$16:$D$16)</f>
        <v>0</v>
      </c>
      <c r="J33" s="7">
        <f>VLOOKUP(F33,Data!A$1:J$97,10,FALSE)</f>
        <v>8838.7199999999993</v>
      </c>
      <c r="K33" s="7">
        <f t="shared" si="0"/>
        <v>0</v>
      </c>
    </row>
    <row r="34" spans="1:11">
      <c r="B34" t="s">
        <v>44</v>
      </c>
      <c r="C34" s="3">
        <f>'BB-I'!$D$11</f>
        <v>5</v>
      </c>
    </row>
    <row r="35" spans="1:11">
      <c r="A35" s="1" t="s">
        <v>53</v>
      </c>
      <c r="B35" t="s">
        <v>44</v>
      </c>
      <c r="C35" s="3">
        <f>'BB-I'!$D$11</f>
        <v>5</v>
      </c>
      <c r="D35" s="3" t="s">
        <v>41</v>
      </c>
      <c r="E35" t="str">
        <f>B35&amp;A35&amp;D35&amp;C35</f>
        <v>HPA2000SS5</v>
      </c>
      <c r="F35" t="str">
        <f>VLOOKUP(E35,Data!A$2:I$97,1,)</f>
        <v>HPA2000SS5</v>
      </c>
      <c r="G35" t="str">
        <f>VLOOKUP(F35,Data!A$1:I$97,8,FALSE)</f>
        <v>ПРЯМАЯ СЕКЦИЯ 2000А, AL, IP55, 3L+N+PE(ШИНА)</v>
      </c>
      <c r="H35" s="6" t="str">
        <f>VLOOKUP(F35,Data!A$1:I$97,9,FALSE)</f>
        <v>М</v>
      </c>
      <c r="I35">
        <f>SUMIF('BB-I'!$D$10:$D$10,$A35,'BB-I'!$D$12:$D$12)</f>
        <v>0</v>
      </c>
      <c r="J35" s="7">
        <f>VLOOKUP(F35,Data!A$1:J$97,10,FALSE)</f>
        <v>35614.719999999994</v>
      </c>
      <c r="K35" s="7">
        <f t="shared" si="0"/>
        <v>0</v>
      </c>
    </row>
    <row r="36" spans="1:11">
      <c r="A36" s="1" t="s">
        <v>53</v>
      </c>
      <c r="B36" t="s">
        <v>44</v>
      </c>
      <c r="C36" s="3">
        <f>'BB-I'!$D$11</f>
        <v>5</v>
      </c>
      <c r="D36" s="3" t="s">
        <v>73</v>
      </c>
      <c r="E36" t="str">
        <f>B36&amp;A36&amp;D36&amp;C36</f>
        <v>HPA2000EHV5</v>
      </c>
      <c r="F36" t="str">
        <f>VLOOKUP(E36,Data!A$2:I$97,1,)</f>
        <v>HPA2000EHV5</v>
      </c>
      <c r="G36" t="str">
        <f>VLOOKUP(F36,Data!A$1:I$97,8,FALSE)</f>
        <v>УГЛОВАЯ СЕКЦИЯ 2000А, AL, IP55, 3L+N+PE(ШИНА)</v>
      </c>
      <c r="H36" s="6" t="str">
        <f>VLOOKUP(F36,Data!A$1:I$97,9,FALSE)</f>
        <v>ШТ</v>
      </c>
      <c r="I36">
        <f>SUMIF('BB-I'!$D$10:$D$10,$A36,'BB-I'!$D$13:$D$13)</f>
        <v>0</v>
      </c>
      <c r="J36" s="7">
        <f>VLOOKUP(F36,Data!A$1:J$97,10,FALSE)</f>
        <v>46299.135999999991</v>
      </c>
      <c r="K36" s="7">
        <f t="shared" si="0"/>
        <v>0</v>
      </c>
    </row>
    <row r="37" spans="1:11">
      <c r="A37" s="1" t="s">
        <v>53</v>
      </c>
      <c r="B37" t="s">
        <v>44</v>
      </c>
      <c r="C37" s="3">
        <f>'BB-I'!$D$11</f>
        <v>5</v>
      </c>
      <c r="D37" s="2" t="s">
        <v>74</v>
      </c>
      <c r="E37" t="str">
        <f>B37&amp;A37&amp;D37&amp;C37</f>
        <v>HPA2000FP5</v>
      </c>
      <c r="F37" t="str">
        <f>VLOOKUP(E37,Data!A$2:I$97,1,)</f>
        <v>HPA2000FP5</v>
      </c>
      <c r="G37" t="str">
        <f>VLOOKUP(F37,Data!A$1:I$97,8,FALSE)</f>
        <v>БЛОК ПОДАЧИ ПИТАНИЯ 2000А, AL, IP55, 3L+N+PE(ШИНА)</v>
      </c>
      <c r="H37" s="6" t="str">
        <f>VLOOKUP(F37,Data!A$1:I$97,9,FALSE)</f>
        <v>ШТ</v>
      </c>
      <c r="I37">
        <f>SUMIF('BB-I'!$D$10:$D$10,$A37,'BB-I'!$D$14:$D$14)</f>
        <v>0</v>
      </c>
      <c r="J37" s="7">
        <f>VLOOKUP(F37,Data!A$1:J$97,10,FALSE)</f>
        <v>35614.719999999994</v>
      </c>
      <c r="K37" s="7">
        <f t="shared" si="0"/>
        <v>0</v>
      </c>
    </row>
    <row r="38" spans="1:11">
      <c r="A38" s="1" t="s">
        <v>53</v>
      </c>
      <c r="B38" t="s">
        <v>44</v>
      </c>
      <c r="C38" s="3">
        <f>'BB-I'!$D$11</f>
        <v>5</v>
      </c>
      <c r="D38" s="2" t="s">
        <v>83</v>
      </c>
      <c r="E38" t="str">
        <f>B38&amp;A38&amp;D38&amp;C38</f>
        <v>HPA2000FT5</v>
      </c>
      <c r="F38" t="str">
        <f>VLOOKUP(E38,Data!A$2:I$97,1,)</f>
        <v>HPA2000FT5</v>
      </c>
      <c r="G38" t="str">
        <f>VLOOKUP(F38,Data!A$1:I$97,8,FALSE)</f>
        <v>БЛОК ПОДАЧИ ПИТАНИЯ ДЛЯ ТР-ОВ 2000А, AL, IP55, 3L+N+PE(ШИНА)</v>
      </c>
      <c r="H38" s="6" t="str">
        <f>VLOOKUP(F38,Data!A$1:I$97,9,FALSE)</f>
        <v>ШТ</v>
      </c>
      <c r="I38">
        <f>SUMIF('BB-I'!$D$10:$D$10,$A38,'BB-I'!$D$15:$D$15)</f>
        <v>0</v>
      </c>
      <c r="J38" s="7">
        <f>VLOOKUP(F38,Data!A$1:J$97,10,FALSE)</f>
        <v>142458.87999999998</v>
      </c>
      <c r="K38" s="7">
        <f t="shared" si="0"/>
        <v>0</v>
      </c>
    </row>
    <row r="39" spans="1:11">
      <c r="A39" s="1" t="s">
        <v>53</v>
      </c>
      <c r="B39" t="s">
        <v>44</v>
      </c>
      <c r="C39" s="3">
        <f>'BB-I'!$D$11</f>
        <v>5</v>
      </c>
      <c r="D39" s="2" t="s">
        <v>104</v>
      </c>
      <c r="E39" t="str">
        <f>B39&amp;A39&amp;D39&amp;C39</f>
        <v>HPA2000EC5</v>
      </c>
      <c r="F39" t="str">
        <f>VLOOKUP(E39,Data!A$2:I$97,1,)</f>
        <v>HPA2000EC5</v>
      </c>
      <c r="G39" t="str">
        <f>VLOOKUP(F39,Data!A$1:I$97,8,FALSE)</f>
        <v>КОНЦЕВАЯ ЗАГЛУШКА 2000А, AL, IP55, 3L+N+PE(ШИНА)</v>
      </c>
      <c r="H39" s="6" t="str">
        <f>VLOOKUP(F39,Data!A$1:I$97,9,FALSE)</f>
        <v>ШТ</v>
      </c>
      <c r="I39">
        <f>SUMIF('BB-I'!$D$10:$D$10,$A39,'BB-I'!$D$16:$D$16)</f>
        <v>0</v>
      </c>
      <c r="J39" s="7">
        <f>VLOOKUP(F39,Data!A$1:J$97,10,FALSE)</f>
        <v>11934.719999999998</v>
      </c>
      <c r="K39" s="7">
        <f t="shared" si="0"/>
        <v>0</v>
      </c>
    </row>
    <row r="40" spans="1:11">
      <c r="B40" t="s">
        <v>44</v>
      </c>
      <c r="C40" s="3">
        <f>'BB-I'!$D$11</f>
        <v>5</v>
      </c>
    </row>
    <row r="41" spans="1:11">
      <c r="A41" s="1" t="s">
        <v>54</v>
      </c>
      <c r="B41" t="s">
        <v>44</v>
      </c>
      <c r="C41" s="3">
        <f>'BB-I'!$D$11</f>
        <v>5</v>
      </c>
      <c r="D41" s="3" t="s">
        <v>41</v>
      </c>
      <c r="E41" t="str">
        <f>B41&amp;A41&amp;D41&amp;C41</f>
        <v>HPA2500SS5</v>
      </c>
      <c r="F41" t="str">
        <f>VLOOKUP(E41,Data!A$2:I$97,1,)</f>
        <v>HPA2500SS5</v>
      </c>
      <c r="G41" t="str">
        <f>VLOOKUP(F41,Data!A$1:I$97,8,FALSE)</f>
        <v>ПРЯМАЯ СЕКЦИЯ 2500А, AL, IP55, 3L+N+PE(ШИНА)</v>
      </c>
      <c r="H41" s="6" t="str">
        <f>VLOOKUP(F41,Data!A$1:I$97,9,FALSE)</f>
        <v>М</v>
      </c>
      <c r="I41">
        <f>SUMIF('BB-I'!$D$10:$D$10,$A41,'BB-I'!$D$12:$D$12)</f>
        <v>0</v>
      </c>
      <c r="J41" s="7">
        <f>VLOOKUP(F41,Data!A$1:J$97,10,FALSE)</f>
        <v>44601.919999999991</v>
      </c>
      <c r="K41" s="7">
        <f t="shared" si="0"/>
        <v>0</v>
      </c>
    </row>
    <row r="42" spans="1:11">
      <c r="A42" s="1" t="s">
        <v>54</v>
      </c>
      <c r="B42" t="s">
        <v>44</v>
      </c>
      <c r="C42" s="3">
        <f>'BB-I'!$D$11</f>
        <v>5</v>
      </c>
      <c r="D42" s="3" t="s">
        <v>73</v>
      </c>
      <c r="E42" t="str">
        <f>B42&amp;A42&amp;D42&amp;C42</f>
        <v>HPA2500EHV5</v>
      </c>
      <c r="F42" t="str">
        <f>VLOOKUP(E42,Data!A$2:I$97,1,)</f>
        <v>HPA2500EHV5</v>
      </c>
      <c r="G42" t="str">
        <f>VLOOKUP(F42,Data!A$1:I$97,8,FALSE)</f>
        <v>УГЛОВАЯ СЕКЦИЯ 2500А, AL, IP55, 3L+N+PE(ШИНА)</v>
      </c>
      <c r="H42" s="6" t="str">
        <f>VLOOKUP(F42,Data!A$1:I$97,9,FALSE)</f>
        <v>ШТ</v>
      </c>
      <c r="I42">
        <f>SUMIF('BB-I'!$D$10:$D$10,$A42,'BB-I'!$D$13:$D$13)</f>
        <v>0</v>
      </c>
      <c r="J42" s="7">
        <f>VLOOKUP(F42,Data!A$1:J$97,10,FALSE)</f>
        <v>57982.495999999992</v>
      </c>
      <c r="K42" s="7">
        <f t="shared" si="0"/>
        <v>0</v>
      </c>
    </row>
    <row r="43" spans="1:11">
      <c r="A43" s="1" t="s">
        <v>54</v>
      </c>
      <c r="B43" t="s">
        <v>44</v>
      </c>
      <c r="C43" s="3">
        <f>'BB-I'!$D$11</f>
        <v>5</v>
      </c>
      <c r="D43" s="2" t="s">
        <v>74</v>
      </c>
      <c r="E43" t="str">
        <f>B43&amp;A43&amp;D43&amp;C43</f>
        <v>HPA2500FP5</v>
      </c>
      <c r="F43" t="str">
        <f>VLOOKUP(E43,Data!A$2:I$97,1,)</f>
        <v>HPA2500FP5</v>
      </c>
      <c r="G43" t="str">
        <f>VLOOKUP(F43,Data!A$1:I$97,8,FALSE)</f>
        <v>БЛОК ПОДАЧИ ПИТАНИЯ 2500А, AL, IP55, 3L+N+PE(ШИНА)</v>
      </c>
      <c r="H43" s="6" t="str">
        <f>VLOOKUP(F43,Data!A$1:I$97,9,FALSE)</f>
        <v>ШТ</v>
      </c>
      <c r="I43">
        <f>SUMIF('BB-I'!$D$10:$D$10,$A43,'BB-I'!$D$14:$D$14)</f>
        <v>0</v>
      </c>
      <c r="J43" s="7">
        <f>VLOOKUP(F43,Data!A$1:J$97,10,FALSE)</f>
        <v>44601.919999999991</v>
      </c>
      <c r="K43" s="7">
        <f t="shared" si="0"/>
        <v>0</v>
      </c>
    </row>
    <row r="44" spans="1:11">
      <c r="A44" s="1" t="s">
        <v>54</v>
      </c>
      <c r="B44" t="s">
        <v>44</v>
      </c>
      <c r="C44" s="3">
        <f>'BB-I'!$D$11</f>
        <v>5</v>
      </c>
      <c r="D44" s="2" t="s">
        <v>83</v>
      </c>
      <c r="E44" t="str">
        <f>B44&amp;A44&amp;D44&amp;C44</f>
        <v>HPA2500FT5</v>
      </c>
      <c r="F44" t="str">
        <f>VLOOKUP(E44,Data!A$2:I$97,1,)</f>
        <v>HPA2500FT5</v>
      </c>
      <c r="G44" t="str">
        <f>VLOOKUP(F44,Data!A$1:I$97,8,FALSE)</f>
        <v>БЛОК ПОДАЧИ ПИТАНИЯ ДЛЯ ТР-ОВ 2500А, AL, IP55, 3L+N+PE(ШИНА)</v>
      </c>
      <c r="H44" s="6" t="str">
        <f>VLOOKUP(F44,Data!A$1:I$97,9,FALSE)</f>
        <v>ШТ</v>
      </c>
      <c r="I44">
        <f>SUMIF('BB-I'!$D$10:$D$10,$A44,'BB-I'!$D$15:$D$15)</f>
        <v>0</v>
      </c>
      <c r="J44" s="7">
        <f>VLOOKUP(F44,Data!A$1:J$97,10,FALSE)</f>
        <v>178407.67999999996</v>
      </c>
      <c r="K44" s="7">
        <f t="shared" si="0"/>
        <v>0</v>
      </c>
    </row>
    <row r="45" spans="1:11">
      <c r="A45" s="1" t="s">
        <v>54</v>
      </c>
      <c r="B45" t="s">
        <v>44</v>
      </c>
      <c r="C45" s="3">
        <f>'BB-I'!$D$11</f>
        <v>5</v>
      </c>
      <c r="D45" s="2" t="s">
        <v>104</v>
      </c>
      <c r="E45" t="str">
        <f>B45&amp;A45&amp;D45&amp;C45</f>
        <v>HPA2500EC5</v>
      </c>
      <c r="F45" t="str">
        <f>VLOOKUP(E45,Data!A$2:I$97,1,)</f>
        <v>HPA2500EC5</v>
      </c>
      <c r="G45" t="str">
        <f>VLOOKUP(F45,Data!A$1:I$97,8,FALSE)</f>
        <v>КОНЦЕВАЯ ЗАГЛУШКА 2500А, AL, IP55, 3L+N+PE(ШИНА)</v>
      </c>
      <c r="H45" s="6" t="str">
        <f>VLOOKUP(F45,Data!A$1:I$97,9,FALSE)</f>
        <v>ШТ</v>
      </c>
      <c r="I45">
        <f>SUMIF('BB-I'!$D$10:$D$10,$A45,'BB-I'!$D$16:$D$16)</f>
        <v>0</v>
      </c>
      <c r="J45" s="7">
        <f>VLOOKUP(F45,Data!A$1:J$97,10,FALSE)</f>
        <v>15001.919999999998</v>
      </c>
      <c r="K45" s="7">
        <f t="shared" si="0"/>
        <v>0</v>
      </c>
    </row>
    <row r="46" spans="1:11">
      <c r="B46" t="s">
        <v>44</v>
      </c>
      <c r="C46" s="3">
        <f>'BB-I'!$D$11</f>
        <v>5</v>
      </c>
    </row>
    <row r="47" spans="1:11">
      <c r="A47" s="1" t="s">
        <v>55</v>
      </c>
      <c r="B47" t="s">
        <v>44</v>
      </c>
      <c r="C47" s="3">
        <f>'BB-I'!$D$11</f>
        <v>5</v>
      </c>
      <c r="D47" s="3" t="s">
        <v>41</v>
      </c>
      <c r="E47" t="str">
        <f>B47&amp;A47&amp;D47&amp;C47</f>
        <v>HPA3200SS5</v>
      </c>
      <c r="F47" t="str">
        <f>VLOOKUP(E47,Data!A$2:I$97,1,)</f>
        <v>HPA3200SS5</v>
      </c>
      <c r="G47" t="str">
        <f>VLOOKUP(F47,Data!A$1:I$97,8,FALSE)</f>
        <v>ПРЯМАЯ СЕКЦИЯ 3200А, AL, IP55, 3L+N+PE(ШИНА)</v>
      </c>
      <c r="H47" s="6" t="str">
        <f>VLOOKUP(F47,Data!A$1:I$97,9,FALSE)</f>
        <v>М</v>
      </c>
      <c r="I47">
        <f>SUMIF('BB-I'!$D$10:$D$10,$A47,'BB-I'!$D$12:$D$12)</f>
        <v>0</v>
      </c>
      <c r="J47" s="7">
        <f>VLOOKUP(F47,Data!A$1:J$97,10,FALSE)</f>
        <v>60373.119999999988</v>
      </c>
      <c r="K47" s="7">
        <f t="shared" si="0"/>
        <v>0</v>
      </c>
    </row>
    <row r="48" spans="1:11">
      <c r="A48" s="1" t="s">
        <v>55</v>
      </c>
      <c r="B48" t="s">
        <v>44</v>
      </c>
      <c r="C48" s="3">
        <f>'BB-I'!$D$11</f>
        <v>5</v>
      </c>
      <c r="D48" s="3" t="s">
        <v>73</v>
      </c>
      <c r="E48" t="str">
        <f>B48&amp;A48&amp;D48&amp;C48</f>
        <v>HPA3200EHV5</v>
      </c>
      <c r="F48" t="str">
        <f>VLOOKUP(E48,Data!A$2:I$97,1,)</f>
        <v>HPA3200EHV5</v>
      </c>
      <c r="G48" t="str">
        <f>VLOOKUP(F48,Data!A$1:I$97,8,FALSE)</f>
        <v>УГЛОВАЯ СЕКЦИЯ 3200А, AL, IP55, 3L+N+PE(ШИНА)</v>
      </c>
      <c r="H48" s="6" t="str">
        <f>VLOOKUP(F48,Data!A$1:I$97,9,FALSE)</f>
        <v>ШТ</v>
      </c>
      <c r="I48">
        <f>SUMIF('BB-I'!$D$10:$D$10,$A48,'BB-I'!$D$13:$D$13)</f>
        <v>0</v>
      </c>
      <c r="J48" s="7">
        <f>VLOOKUP(F48,Data!A$1:J$97,10,FALSE)</f>
        <v>78485.055999999982</v>
      </c>
      <c r="K48" s="7">
        <f t="shared" si="0"/>
        <v>0</v>
      </c>
    </row>
    <row r="49" spans="1:11">
      <c r="A49" s="1" t="s">
        <v>55</v>
      </c>
      <c r="B49" t="s">
        <v>44</v>
      </c>
      <c r="C49" s="3">
        <f>'BB-I'!$D$11</f>
        <v>5</v>
      </c>
      <c r="D49" s="2" t="s">
        <v>74</v>
      </c>
      <c r="E49" t="str">
        <f>B49&amp;A49&amp;D49&amp;C49</f>
        <v>HPA3200FP5</v>
      </c>
      <c r="F49" t="str">
        <f>VLOOKUP(E49,Data!A$2:I$97,1,)</f>
        <v>HPA3200FP5</v>
      </c>
      <c r="G49" t="str">
        <f>VLOOKUP(F49,Data!A$1:I$97,8,FALSE)</f>
        <v>БЛОК ПОДАЧИ ПИТАНИЯ 3200А, AL, IP55, 3L+N+PE(ШИНА)</v>
      </c>
      <c r="H49" s="6" t="str">
        <f>VLOOKUP(F49,Data!A$1:I$97,9,FALSE)</f>
        <v>ШТ</v>
      </c>
      <c r="I49">
        <f>SUMIF('BB-I'!$D$10:$D$10,$A49,'BB-I'!$D$14:$D$14)</f>
        <v>0</v>
      </c>
      <c r="J49" s="7">
        <f>VLOOKUP(F49,Data!A$1:J$97,10,FALSE)</f>
        <v>60373.119999999988</v>
      </c>
      <c r="K49" s="7">
        <f t="shared" si="0"/>
        <v>0</v>
      </c>
    </row>
    <row r="50" spans="1:11">
      <c r="A50" s="1" t="s">
        <v>55</v>
      </c>
      <c r="B50" t="s">
        <v>44</v>
      </c>
      <c r="C50" s="3">
        <f>'BB-I'!$D$11</f>
        <v>5</v>
      </c>
      <c r="D50" s="2" t="s">
        <v>83</v>
      </c>
      <c r="E50" t="str">
        <f>B50&amp;A50&amp;D50&amp;C50</f>
        <v>HPA3200FT5</v>
      </c>
      <c r="F50" t="str">
        <f>VLOOKUP(E50,Data!A$2:I$97,1,)</f>
        <v>HPA3200FT5</v>
      </c>
      <c r="G50" t="str">
        <f>VLOOKUP(F50,Data!A$1:I$97,8,FALSE)</f>
        <v>БЛОК ПОДАЧИ ПИТАНИЯ ДЛЯ ТР-ОВ 3200А, AL, IP55, 3L+N+PE(ШИНА)</v>
      </c>
      <c r="H50" s="6" t="str">
        <f>VLOOKUP(F50,Data!A$1:I$97,9,FALSE)</f>
        <v>ШТ</v>
      </c>
      <c r="I50">
        <f>SUMIF('BB-I'!$D$10:$D$10,$A50,'BB-I'!$D$15:$D$15)</f>
        <v>0</v>
      </c>
      <c r="J50" s="7">
        <f>VLOOKUP(F50,Data!A$1:J$97,10,FALSE)</f>
        <v>241492.47999999995</v>
      </c>
      <c r="K50" s="7">
        <f t="shared" si="0"/>
        <v>0</v>
      </c>
    </row>
    <row r="51" spans="1:11">
      <c r="A51" s="1" t="s">
        <v>55</v>
      </c>
      <c r="B51" t="s">
        <v>44</v>
      </c>
      <c r="C51" s="3">
        <f>'BB-I'!$D$11</f>
        <v>5</v>
      </c>
      <c r="D51" s="2" t="s">
        <v>104</v>
      </c>
      <c r="E51" t="str">
        <f>B51&amp;A51&amp;D51&amp;C51</f>
        <v>HPA3200EC5</v>
      </c>
      <c r="F51" t="str">
        <f>VLOOKUP(E51,Data!A$2:I$97,1,)</f>
        <v>HPA3200EC5</v>
      </c>
      <c r="G51" t="str">
        <f>VLOOKUP(F51,Data!A$1:I$97,8,FALSE)</f>
        <v>КОНЦЕВАЯ ЗАГЛУШКА 3200А, AL, IP55, 3L+N+PE(ШИНА)</v>
      </c>
      <c r="H51" s="6" t="str">
        <f>VLOOKUP(F51,Data!A$1:I$97,9,FALSE)</f>
        <v>ШТ</v>
      </c>
      <c r="I51">
        <f>SUMIF('BB-I'!$D$10:$D$10,$A51,'BB-I'!$D$16:$D$16)</f>
        <v>0</v>
      </c>
      <c r="J51" s="7">
        <f>VLOOKUP(F51,Data!A$1:J$97,10,FALSE)</f>
        <v>18933.12</v>
      </c>
      <c r="K51" s="7">
        <f t="shared" si="0"/>
        <v>0</v>
      </c>
    </row>
    <row r="52" spans="1:11">
      <c r="B52" t="s">
        <v>44</v>
      </c>
      <c r="C52" s="3">
        <f>'BB-I'!$D$11</f>
        <v>5</v>
      </c>
    </row>
    <row r="53" spans="1:11">
      <c r="A53" s="1" t="s">
        <v>49</v>
      </c>
      <c r="B53" t="s">
        <v>44</v>
      </c>
      <c r="C53" s="3">
        <f>'BB-I'!$D$11</f>
        <v>5</v>
      </c>
      <c r="D53" s="3" t="s">
        <v>41</v>
      </c>
      <c r="E53" t="str">
        <f>B53&amp;A53&amp;D53&amp;C53</f>
        <v>HPA4000SS5</v>
      </c>
      <c r="F53" t="str">
        <f>VLOOKUP(E53,Data!A$2:I$97,1,)</f>
        <v>HPA4000SS5</v>
      </c>
      <c r="G53" t="str">
        <f>VLOOKUP(F53,Data!A$1:I$97,8,FALSE)</f>
        <v>ПРЯМАЯ СЕКЦИЯ 4000А, AL, IP55, 3L+N+PE(ШИНА)</v>
      </c>
      <c r="H53" s="6" t="str">
        <f>VLOOKUP(F53,Data!A$1:I$97,9,FALSE)</f>
        <v>М</v>
      </c>
      <c r="I53">
        <f>SUMIF('BB-I'!$D$10:$D$10,$A53,'BB-I'!$D$12:$D$12)</f>
        <v>0</v>
      </c>
      <c r="J53" s="7">
        <f>VLOOKUP(F53,Data!A$1:J$97,10,FALSE)</f>
        <v>71246.719999999987</v>
      </c>
      <c r="K53" s="7">
        <f t="shared" si="0"/>
        <v>0</v>
      </c>
    </row>
    <row r="54" spans="1:11">
      <c r="A54" s="1" t="s">
        <v>49</v>
      </c>
      <c r="B54" t="s">
        <v>44</v>
      </c>
      <c r="C54" s="3">
        <f>'BB-I'!$D$11</f>
        <v>5</v>
      </c>
      <c r="D54" s="3" t="s">
        <v>73</v>
      </c>
      <c r="E54" t="str">
        <f>B54&amp;A54&amp;D54&amp;C54</f>
        <v>HPA4000EHV5</v>
      </c>
      <c r="F54" t="str">
        <f>VLOOKUP(E54,Data!A$2:I$97,1,)</f>
        <v>HPA4000EHV5</v>
      </c>
      <c r="G54" t="str">
        <f>VLOOKUP(F54,Data!A$1:I$97,8,FALSE)</f>
        <v>УГЛОВАЯ СЕКЦИЯ 4000А, AL, IP55, 3L+N+PE(ШИНА)</v>
      </c>
      <c r="H54" s="6" t="str">
        <f>VLOOKUP(F54,Data!A$1:I$97,9,FALSE)</f>
        <v>ШТ</v>
      </c>
      <c r="I54">
        <f>SUMIF('BB-I'!$D$10:$D$10,$A54,'BB-I'!$D$13:$D$13)</f>
        <v>0</v>
      </c>
      <c r="J54" s="7">
        <f>VLOOKUP(F54,Data!A$1:J$97,10,FALSE)</f>
        <v>92620.73599999999</v>
      </c>
      <c r="K54" s="7">
        <f t="shared" si="0"/>
        <v>0</v>
      </c>
    </row>
    <row r="55" spans="1:11">
      <c r="A55" s="1" t="s">
        <v>49</v>
      </c>
      <c r="B55" t="s">
        <v>44</v>
      </c>
      <c r="C55" s="3">
        <f>'BB-I'!$D$11</f>
        <v>5</v>
      </c>
      <c r="D55" s="2" t="s">
        <v>74</v>
      </c>
      <c r="E55" t="str">
        <f>B55&amp;A55&amp;D55&amp;C55</f>
        <v>HPA4000FP5</v>
      </c>
      <c r="F55" t="str">
        <f>VLOOKUP(E55,Data!A$2:I$97,1,)</f>
        <v>HPA4000FP5</v>
      </c>
      <c r="G55" t="str">
        <f>VLOOKUP(F55,Data!A$1:I$97,8,FALSE)</f>
        <v>БЛОК ПОДАЧИ ПИТАНИЯ 4000А, AL, IP55, 3L+N+PE(ШИНА)</v>
      </c>
      <c r="H55" s="6" t="str">
        <f>VLOOKUP(F55,Data!A$1:I$97,9,FALSE)</f>
        <v>ШТ</v>
      </c>
      <c r="I55">
        <f>SUMIF('BB-I'!$D$10:$D$10,$A55,'BB-I'!$D$14:$D$14)</f>
        <v>0</v>
      </c>
      <c r="J55" s="7">
        <f>VLOOKUP(F55,Data!A$1:J$97,10,FALSE)</f>
        <v>71246.719999999987</v>
      </c>
      <c r="K55" s="7">
        <f t="shared" si="0"/>
        <v>0</v>
      </c>
    </row>
    <row r="56" spans="1:11">
      <c r="A56" s="1" t="s">
        <v>49</v>
      </c>
      <c r="B56" t="s">
        <v>44</v>
      </c>
      <c r="C56" s="3">
        <f>'BB-I'!$D$11</f>
        <v>5</v>
      </c>
      <c r="D56" s="2" t="s">
        <v>83</v>
      </c>
      <c r="E56" t="str">
        <f>B56&amp;A56&amp;D56&amp;C56</f>
        <v>HPA4000FT5</v>
      </c>
      <c r="F56" t="str">
        <f>VLOOKUP(E56,Data!A$2:I$97,1,)</f>
        <v>HPA4000FT5</v>
      </c>
      <c r="G56" t="str">
        <f>VLOOKUP(F56,Data!A$1:I$97,8,FALSE)</f>
        <v>БЛОК ПОДАЧИ ПИТАНИЯ ДЛЯ ТР-ОВ 4000А, AL, IP55, 3L+N+PE(ШИНА)</v>
      </c>
      <c r="H56" s="6" t="str">
        <f>VLOOKUP(F56,Data!A$1:I$97,9,FALSE)</f>
        <v>ШТ</v>
      </c>
      <c r="I56">
        <f>SUMIF('BB-I'!$D$10:$D$10,$A56,'BB-I'!$D$15:$D$15)</f>
        <v>0</v>
      </c>
      <c r="J56" s="7">
        <f>VLOOKUP(F56,Data!A$1:J$97,10,FALSE)</f>
        <v>284986.87999999995</v>
      </c>
      <c r="K56" s="7">
        <f t="shared" si="0"/>
        <v>0</v>
      </c>
    </row>
    <row r="57" spans="1:11">
      <c r="A57" s="1" t="s">
        <v>49</v>
      </c>
      <c r="B57" t="s">
        <v>44</v>
      </c>
      <c r="C57" s="3">
        <f>'BB-I'!$D$11</f>
        <v>5</v>
      </c>
      <c r="D57" s="2" t="s">
        <v>104</v>
      </c>
      <c r="E57" t="str">
        <f>B57&amp;A57&amp;D57&amp;C57</f>
        <v>HPA4000EC5</v>
      </c>
      <c r="F57" t="str">
        <f>VLOOKUP(E57,Data!A$2:I$97,1,)</f>
        <v>HPA4000EC5</v>
      </c>
      <c r="G57" t="str">
        <f>VLOOKUP(F57,Data!A$1:I$97,8,FALSE)</f>
        <v>КОНЦЕВАЯ ЗАГЛУШКА 4000А, AL, IP55, 3L+N+PE(ШИНА)</v>
      </c>
      <c r="H57" s="6" t="str">
        <f>VLOOKUP(F57,Data!A$1:I$97,9,FALSE)</f>
        <v>ШТ</v>
      </c>
      <c r="I57">
        <f>SUMIF('BB-I'!$D$10:$D$10,$A57,'BB-I'!$D$16:$D$16)</f>
        <v>0</v>
      </c>
      <c r="J57" s="7">
        <f>VLOOKUP(F57,Data!A$1:J$97,10,FALSE)</f>
        <v>23886.719999999998</v>
      </c>
      <c r="K57" s="7">
        <f t="shared" si="0"/>
        <v>0</v>
      </c>
    </row>
    <row r="58" spans="1:11">
      <c r="C58" s="3">
        <f>'BB-I'!$D$11</f>
        <v>5</v>
      </c>
    </row>
    <row r="59" spans="1:11">
      <c r="C59" s="3">
        <f>'BB-I'!$D$11</f>
        <v>5</v>
      </c>
    </row>
    <row r="60" spans="1:11">
      <c r="C60" s="3">
        <f>'BB-I'!$D$11</f>
        <v>5</v>
      </c>
    </row>
    <row r="61" spans="1:11">
      <c r="C61" s="3">
        <f>'BB-I'!$D$11</f>
        <v>5</v>
      </c>
    </row>
    <row r="62" spans="1:11">
      <c r="C62" s="3">
        <f>'BB-I'!$D$11</f>
        <v>5</v>
      </c>
    </row>
    <row r="63" spans="1:11">
      <c r="C63" s="3">
        <f>'BB-I'!$D$11</f>
        <v>5</v>
      </c>
    </row>
    <row r="64" spans="1:11">
      <c r="C64" s="3">
        <f>'BB-I'!$D$11</f>
        <v>5</v>
      </c>
    </row>
    <row r="65" spans="3:3">
      <c r="C65" s="3">
        <f>'BB-I'!$D$11</f>
        <v>5</v>
      </c>
    </row>
    <row r="66" spans="3:3">
      <c r="C66" s="3">
        <f>'BB-I'!$D$11</f>
        <v>5</v>
      </c>
    </row>
    <row r="67" spans="3:3">
      <c r="C67" s="3">
        <f>'BB-I'!$D$11</f>
        <v>5</v>
      </c>
    </row>
    <row r="68" spans="3:3">
      <c r="C68" s="3">
        <f>'BB-I'!$D$11</f>
        <v>5</v>
      </c>
    </row>
    <row r="69" spans="3:3">
      <c r="C69" s="3">
        <f>'BB-I'!$D$11</f>
        <v>5</v>
      </c>
    </row>
    <row r="70" spans="3:3">
      <c r="C70" s="3">
        <f>'BB-I'!$D$11</f>
        <v>5</v>
      </c>
    </row>
    <row r="71" spans="3:3">
      <c r="C71" s="3">
        <f>'BB-I'!$D$11</f>
        <v>5</v>
      </c>
    </row>
    <row r="72" spans="3:3">
      <c r="C72" s="3">
        <f>'BB-I'!$D$11</f>
        <v>5</v>
      </c>
    </row>
    <row r="73" spans="3:3">
      <c r="C73" s="3">
        <f>'BB-I'!$D$11</f>
        <v>5</v>
      </c>
    </row>
    <row r="74" spans="3:3">
      <c r="C74" s="3">
        <f>'BB-I'!$D$11</f>
        <v>5</v>
      </c>
    </row>
    <row r="75" spans="3:3">
      <c r="C75" s="3">
        <f>'BB-I'!$D$11</f>
        <v>5</v>
      </c>
    </row>
    <row r="76" spans="3:3">
      <c r="C76" s="3">
        <f>'BB-I'!$D$11</f>
        <v>5</v>
      </c>
    </row>
    <row r="77" spans="3:3">
      <c r="C77" s="3">
        <f>'BB-I'!$D$11</f>
        <v>5</v>
      </c>
    </row>
    <row r="78" spans="3:3">
      <c r="C78" s="3">
        <f>'BB-I'!$D$11</f>
        <v>5</v>
      </c>
    </row>
    <row r="79" spans="3:3">
      <c r="C79" s="3">
        <f>'BB-I'!$D$11</f>
        <v>5</v>
      </c>
    </row>
    <row r="80" spans="3:3">
      <c r="C80" s="3">
        <f>'BB-I'!$D$11</f>
        <v>5</v>
      </c>
    </row>
    <row r="81" spans="3:3">
      <c r="C81" s="3">
        <f>'BB-I'!$D$11</f>
        <v>5</v>
      </c>
    </row>
    <row r="82" spans="3:3">
      <c r="C82" s="3">
        <f>'BB-I'!$D$11</f>
        <v>5</v>
      </c>
    </row>
    <row r="83" spans="3:3">
      <c r="C83" s="3">
        <f>'BB-I'!$D$11</f>
        <v>5</v>
      </c>
    </row>
    <row r="84" spans="3:3">
      <c r="C84" s="3">
        <f>'BB-I'!$D$11</f>
        <v>5</v>
      </c>
    </row>
    <row r="85" spans="3:3">
      <c r="C85" s="3">
        <f>'BB-I'!$D$11</f>
        <v>5</v>
      </c>
    </row>
    <row r="86" spans="3:3">
      <c r="C86" s="3">
        <f>'BB-I'!$D$11</f>
        <v>5</v>
      </c>
    </row>
    <row r="87" spans="3:3">
      <c r="C87" s="3">
        <f>'BB-I'!$D$11</f>
        <v>5</v>
      </c>
    </row>
    <row r="88" spans="3:3">
      <c r="C88" s="3">
        <f>'BB-I'!$D$11</f>
        <v>5</v>
      </c>
    </row>
    <row r="89" spans="3:3">
      <c r="C89" s="3">
        <f>'BB-I'!$D$11</f>
        <v>5</v>
      </c>
    </row>
    <row r="90" spans="3:3">
      <c r="C90" s="3">
        <f>'BB-I'!$D$11</f>
        <v>5</v>
      </c>
    </row>
    <row r="91" spans="3:3">
      <c r="C91" s="3">
        <f>'BB-I'!$D$11</f>
        <v>5</v>
      </c>
    </row>
    <row r="92" spans="3:3">
      <c r="C92" s="3">
        <f>'BB-I'!$D$11</f>
        <v>5</v>
      </c>
    </row>
    <row r="93" spans="3:3">
      <c r="C93" s="3">
        <f>'BB-I'!$D$11</f>
        <v>5</v>
      </c>
    </row>
    <row r="94" spans="3:3">
      <c r="C94" s="3">
        <f>'BB-I'!$D$11</f>
        <v>5</v>
      </c>
    </row>
    <row r="95" spans="3:3">
      <c r="C95" s="3">
        <f>'BB-I'!$D$11</f>
        <v>5</v>
      </c>
    </row>
    <row r="96" spans="3:3">
      <c r="C96" s="3">
        <f>'BB-I'!$D$11</f>
        <v>5</v>
      </c>
    </row>
    <row r="97" spans="3:3">
      <c r="C97" s="3">
        <f>'BB-I'!$D$11</f>
        <v>5</v>
      </c>
    </row>
    <row r="98" spans="3:3">
      <c r="C98" s="3">
        <f>'BB-I'!$D$11</f>
        <v>5</v>
      </c>
    </row>
    <row r="99" spans="3:3">
      <c r="C99" s="3">
        <f>'BB-I'!$D$11</f>
        <v>5</v>
      </c>
    </row>
    <row r="100" spans="3:3">
      <c r="C100" s="3">
        <f>'BB-I'!$D$11</f>
        <v>5</v>
      </c>
    </row>
    <row r="101" spans="3:3">
      <c r="C101" s="3">
        <f>'BB-I'!$D$11</f>
        <v>5</v>
      </c>
    </row>
    <row r="102" spans="3:3">
      <c r="C102" s="3">
        <f>'BB-I'!$D$11</f>
        <v>5</v>
      </c>
    </row>
    <row r="103" spans="3:3">
      <c r="C103" s="3">
        <f>'BB-I'!$D$11</f>
        <v>5</v>
      </c>
    </row>
    <row r="104" spans="3:3">
      <c r="C104" s="3">
        <f>'BB-I'!$D$11</f>
        <v>5</v>
      </c>
    </row>
    <row r="105" spans="3:3">
      <c r="C105" s="3">
        <f>'BB-I'!$D$11</f>
        <v>5</v>
      </c>
    </row>
    <row r="106" spans="3:3">
      <c r="C106" s="3">
        <f>'BB-I'!$D$11</f>
        <v>5</v>
      </c>
    </row>
    <row r="107" spans="3:3">
      <c r="C107" s="3">
        <f>'BB-I'!$D$11</f>
        <v>5</v>
      </c>
    </row>
    <row r="108" spans="3:3">
      <c r="C108" s="3">
        <f>'BB-I'!$D$11</f>
        <v>5</v>
      </c>
    </row>
    <row r="109" spans="3:3">
      <c r="C109" s="3">
        <f>'BB-I'!$D$11</f>
        <v>5</v>
      </c>
    </row>
    <row r="110" spans="3:3">
      <c r="C110" s="3">
        <f>'BB-I'!$D$11</f>
        <v>5</v>
      </c>
    </row>
    <row r="111" spans="3:3">
      <c r="C111" s="3">
        <f>'BB-I'!$D$11</f>
        <v>5</v>
      </c>
    </row>
    <row r="112" spans="3:3">
      <c r="C112" s="3">
        <f>'BB-I'!$D$11</f>
        <v>5</v>
      </c>
    </row>
    <row r="113" spans="3:3">
      <c r="C113" s="3">
        <f>'BB-I'!$D$11</f>
        <v>5</v>
      </c>
    </row>
    <row r="114" spans="3:3">
      <c r="C114" s="3">
        <f>'BB-I'!$D$11</f>
        <v>5</v>
      </c>
    </row>
    <row r="115" spans="3:3">
      <c r="C115" s="3">
        <f>'BB-I'!$D$11</f>
        <v>5</v>
      </c>
    </row>
    <row r="116" spans="3:3">
      <c r="C116" s="3">
        <f>'BB-I'!$D$11</f>
        <v>5</v>
      </c>
    </row>
    <row r="117" spans="3:3">
      <c r="C117" s="3">
        <f>'BB-I'!$D$11</f>
        <v>5</v>
      </c>
    </row>
    <row r="118" spans="3:3">
      <c r="C118" s="3">
        <f>'BB-I'!$D$11</f>
        <v>5</v>
      </c>
    </row>
    <row r="119" spans="3:3">
      <c r="C119" s="3">
        <f>'BB-I'!$D$11</f>
        <v>5</v>
      </c>
    </row>
    <row r="120" spans="3:3">
      <c r="C120" s="3">
        <f>'BB-I'!$D$11</f>
        <v>5</v>
      </c>
    </row>
    <row r="121" spans="3:3">
      <c r="C121" s="3">
        <f>'BB-I'!$D$11</f>
        <v>5</v>
      </c>
    </row>
    <row r="122" spans="3:3">
      <c r="C122" s="3">
        <f>'BB-I'!$D$11</f>
        <v>5</v>
      </c>
    </row>
    <row r="123" spans="3:3">
      <c r="C123" s="3">
        <f>'BB-I'!$D$11</f>
        <v>5</v>
      </c>
    </row>
    <row r="124" spans="3:3">
      <c r="C124" s="3">
        <f>'BB-I'!$D$11</f>
        <v>5</v>
      </c>
    </row>
    <row r="125" spans="3:3">
      <c r="C125" s="3">
        <f>'BB-I'!$D$11</f>
        <v>5</v>
      </c>
    </row>
    <row r="126" spans="3:3">
      <c r="C126" s="3">
        <f>'BB-I'!$D$11</f>
        <v>5</v>
      </c>
    </row>
    <row r="127" spans="3:3">
      <c r="C127" s="3">
        <f>'BB-I'!$D$11</f>
        <v>5</v>
      </c>
    </row>
    <row r="128" spans="3:3">
      <c r="C128" s="3">
        <f>'BB-I'!$D$11</f>
        <v>5</v>
      </c>
    </row>
    <row r="129" spans="3:3">
      <c r="C129" s="3">
        <f>'BB-I'!$D$11</f>
        <v>5</v>
      </c>
    </row>
    <row r="130" spans="3:3">
      <c r="C130" s="3">
        <f>'BB-I'!$D$11</f>
        <v>5</v>
      </c>
    </row>
    <row r="131" spans="3:3">
      <c r="C131" s="3">
        <f>'BB-I'!$D$11</f>
        <v>5</v>
      </c>
    </row>
    <row r="132" spans="3:3">
      <c r="C132" s="3">
        <f>'BB-I'!$D$11</f>
        <v>5</v>
      </c>
    </row>
    <row r="133" spans="3:3">
      <c r="C133" s="3">
        <f>'BB-I'!$D$11</f>
        <v>5</v>
      </c>
    </row>
    <row r="134" spans="3:3">
      <c r="C134" s="3">
        <f>'BB-I'!$D$11</f>
        <v>5</v>
      </c>
    </row>
    <row r="135" spans="3:3">
      <c r="C135" s="3">
        <f>'BB-I'!$D$11</f>
        <v>5</v>
      </c>
    </row>
    <row r="136" spans="3:3">
      <c r="C136" s="3">
        <f>'BB-I'!$D$11</f>
        <v>5</v>
      </c>
    </row>
    <row r="137" spans="3:3">
      <c r="C137" s="3">
        <f>'BB-I'!$D$11</f>
        <v>5</v>
      </c>
    </row>
    <row r="138" spans="3:3">
      <c r="C138" s="3">
        <f>'BB-I'!$D$11</f>
        <v>5</v>
      </c>
    </row>
    <row r="139" spans="3:3">
      <c r="C139" s="3">
        <f>'BB-I'!$D$11</f>
        <v>5</v>
      </c>
    </row>
    <row r="140" spans="3:3">
      <c r="C140" s="3">
        <f>'BB-I'!$D$11</f>
        <v>5</v>
      </c>
    </row>
    <row r="141" spans="3:3">
      <c r="C141" s="3">
        <f>'BB-I'!$D$11</f>
        <v>5</v>
      </c>
    </row>
    <row r="142" spans="3:3">
      <c r="C142" s="3">
        <f>'BB-I'!$D$11</f>
        <v>5</v>
      </c>
    </row>
    <row r="143" spans="3:3">
      <c r="C143" s="3">
        <f>'BB-I'!$D$11</f>
        <v>5</v>
      </c>
    </row>
    <row r="144" spans="3:3">
      <c r="C144" s="3">
        <f>'BB-I'!$D$11</f>
        <v>5</v>
      </c>
    </row>
    <row r="145" spans="3:3">
      <c r="C145" s="3">
        <f>'BB-I'!$D$11</f>
        <v>5</v>
      </c>
    </row>
    <row r="146" spans="3:3">
      <c r="C146" s="3">
        <f>'BB-I'!$D$11</f>
        <v>5</v>
      </c>
    </row>
    <row r="147" spans="3:3">
      <c r="C147" s="3">
        <f>'BB-I'!$D$11</f>
        <v>5</v>
      </c>
    </row>
    <row r="148" spans="3:3">
      <c r="C148" s="3">
        <f>'BB-I'!$D$11</f>
        <v>5</v>
      </c>
    </row>
    <row r="149" spans="3:3">
      <c r="C149" s="3">
        <f>'BB-I'!$D$11</f>
        <v>5</v>
      </c>
    </row>
    <row r="150" spans="3:3">
      <c r="C150" s="3">
        <f>'BB-I'!$D$11</f>
        <v>5</v>
      </c>
    </row>
    <row r="151" spans="3:3">
      <c r="C151" s="3">
        <f>'BB-I'!$D$11</f>
        <v>5</v>
      </c>
    </row>
    <row r="152" spans="3:3">
      <c r="C152" s="3">
        <f>'BB-I'!$D$11</f>
        <v>5</v>
      </c>
    </row>
    <row r="153" spans="3:3">
      <c r="C153" s="3">
        <f>'BB-I'!$D$11</f>
        <v>5</v>
      </c>
    </row>
  </sheetData>
  <pageMargins left="0.7" right="0.7" top="0.75" bottom="0.75" header="0.3" footer="0.3"/>
  <pageSetup orientation="portrait" horizontalDpi="4294967295" verticalDpi="4294967295" r:id="rId1"/>
  <ignoredErrors>
    <ignoredError sqref="A9:A17 A18:A65539 A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Button24_Click">
                <anchor moveWithCells="1" sizeWithCells="1">
                  <from>
                    <xdr:col>4</xdr:col>
                    <xdr:colOff>504825</xdr:colOff>
                    <xdr:row>4</xdr:row>
                    <xdr:rowOff>104775</xdr:rowOff>
                  </from>
                  <to>
                    <xdr:col>5</xdr:col>
                    <xdr:colOff>952500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32"/>
  <sheetViews>
    <sheetView workbookViewId="0">
      <selection activeCell="C24" sqref="C24"/>
    </sheetView>
  </sheetViews>
  <sheetFormatPr defaultRowHeight="14.25"/>
  <cols>
    <col min="1" max="1" width="21" style="1" bestFit="1" customWidth="1"/>
    <col min="3" max="3" width="16.375" style="1" customWidth="1"/>
    <col min="4" max="4" width="16.75" style="3" customWidth="1"/>
    <col min="5" max="5" width="9" style="2"/>
    <col min="6" max="7" width="9" style="3"/>
    <col min="8" max="8" width="74.375" customWidth="1"/>
    <col min="9" max="9" width="9" style="3"/>
    <col min="10" max="10" width="14.875" style="8" customWidth="1"/>
  </cols>
  <sheetData>
    <row r="1" spans="1:11">
      <c r="C1" s="1" t="s">
        <v>47</v>
      </c>
      <c r="D1" s="3" t="s">
        <v>43</v>
      </c>
      <c r="E1" s="2" t="s">
        <v>42</v>
      </c>
      <c r="F1" s="3" t="s">
        <v>45</v>
      </c>
      <c r="G1" s="3" t="s">
        <v>46</v>
      </c>
      <c r="H1" t="s">
        <v>56</v>
      </c>
      <c r="I1" s="3" t="s">
        <v>98</v>
      </c>
      <c r="J1" s="7" t="s">
        <v>187</v>
      </c>
    </row>
    <row r="2" spans="1:11">
      <c r="A2" s="1" t="s">
        <v>48</v>
      </c>
      <c r="C2" s="1" t="str">
        <f t="shared" ref="C2:C33" si="0">D2&amp;E2&amp;F2&amp;G2</f>
        <v>HPA0800SS4</v>
      </c>
      <c r="D2" s="3" t="s">
        <v>44</v>
      </c>
      <c r="E2" s="2" t="s">
        <v>40</v>
      </c>
      <c r="F2" s="2" t="s">
        <v>41</v>
      </c>
      <c r="G2" s="3">
        <v>4</v>
      </c>
      <c r="H2" t="s">
        <v>57</v>
      </c>
      <c r="I2" s="3" t="s">
        <v>99</v>
      </c>
      <c r="J2" s="8">
        <v>11141.6</v>
      </c>
      <c r="K2">
        <f>J2*2*2.2</f>
        <v>49023.040000000008</v>
      </c>
    </row>
    <row r="3" spans="1:11">
      <c r="A3" t="s">
        <v>124</v>
      </c>
      <c r="C3" s="1" t="str">
        <f t="shared" si="0"/>
        <v>HPA1000SS4</v>
      </c>
      <c r="D3" s="3" t="s">
        <v>44</v>
      </c>
      <c r="E3" s="2" t="s">
        <v>50</v>
      </c>
      <c r="F3" s="2" t="s">
        <v>41</v>
      </c>
      <c r="G3" s="3">
        <v>4</v>
      </c>
      <c r="H3" t="s">
        <v>58</v>
      </c>
      <c r="I3" s="3" t="s">
        <v>99</v>
      </c>
      <c r="J3" s="8">
        <v>14832.266666666666</v>
      </c>
      <c r="K3">
        <f t="shared" ref="K3:K9" si="1">J3*2*2.2</f>
        <v>65261.973333333335</v>
      </c>
    </row>
    <row r="4" spans="1:11">
      <c r="A4" s="1" t="s">
        <v>121</v>
      </c>
      <c r="C4" s="1" t="str">
        <f t="shared" si="0"/>
        <v>HPA1250SS4</v>
      </c>
      <c r="D4" s="3" t="s">
        <v>44</v>
      </c>
      <c r="E4" s="2" t="s">
        <v>51</v>
      </c>
      <c r="F4" s="2" t="s">
        <v>41</v>
      </c>
      <c r="G4" s="3">
        <v>4</v>
      </c>
      <c r="H4" t="s">
        <v>59</v>
      </c>
      <c r="I4" s="3" t="s">
        <v>99</v>
      </c>
      <c r="J4" s="8">
        <v>18654.933333333334</v>
      </c>
      <c r="K4">
        <f t="shared" si="1"/>
        <v>82081.70666666668</v>
      </c>
    </row>
    <row r="5" spans="1:11">
      <c r="A5" s="1" t="s">
        <v>125</v>
      </c>
      <c r="C5" s="1" t="str">
        <f t="shared" si="0"/>
        <v>HPA1600SS4</v>
      </c>
      <c r="D5" s="3" t="s">
        <v>44</v>
      </c>
      <c r="E5" s="2" t="s">
        <v>52</v>
      </c>
      <c r="F5" s="2" t="s">
        <v>41</v>
      </c>
      <c r="G5" s="3">
        <v>4</v>
      </c>
      <c r="H5" t="s">
        <v>60</v>
      </c>
      <c r="I5" s="3" t="s">
        <v>99</v>
      </c>
      <c r="J5" s="8">
        <v>22165.599999999999</v>
      </c>
      <c r="K5">
        <f t="shared" si="1"/>
        <v>97528.639999999999</v>
      </c>
    </row>
    <row r="6" spans="1:11">
      <c r="A6" s="1" t="s">
        <v>126</v>
      </c>
      <c r="C6" s="1" t="str">
        <f t="shared" si="0"/>
        <v>HPA2000SS4</v>
      </c>
      <c r="D6" s="3" t="s">
        <v>44</v>
      </c>
      <c r="E6" s="2" t="s">
        <v>53</v>
      </c>
      <c r="F6" s="2" t="s">
        <v>41</v>
      </c>
      <c r="G6" s="3">
        <v>4</v>
      </c>
      <c r="H6" t="s">
        <v>61</v>
      </c>
      <c r="I6" s="3" t="s">
        <v>99</v>
      </c>
      <c r="J6" s="8">
        <v>29678.933333333331</v>
      </c>
      <c r="K6">
        <f t="shared" si="1"/>
        <v>130587.30666666667</v>
      </c>
    </row>
    <row r="7" spans="1:11">
      <c r="A7" s="1" t="s">
        <v>127</v>
      </c>
      <c r="C7" s="1" t="str">
        <f t="shared" si="0"/>
        <v>HPA2500SS4</v>
      </c>
      <c r="D7" s="3" t="s">
        <v>44</v>
      </c>
      <c r="E7" s="2" t="s">
        <v>54</v>
      </c>
      <c r="F7" s="2" t="s">
        <v>41</v>
      </c>
      <c r="G7" s="3">
        <v>4</v>
      </c>
      <c r="H7" t="s">
        <v>62</v>
      </c>
      <c r="I7" s="3" t="s">
        <v>99</v>
      </c>
      <c r="J7" s="8">
        <v>37168.266666666663</v>
      </c>
      <c r="K7">
        <f t="shared" si="1"/>
        <v>163540.37333333332</v>
      </c>
    </row>
    <row r="8" spans="1:11">
      <c r="A8" s="1" t="s">
        <v>128</v>
      </c>
      <c r="C8" s="1" t="str">
        <f t="shared" si="0"/>
        <v>HPA3200SS4</v>
      </c>
      <c r="D8" s="3" t="s">
        <v>44</v>
      </c>
      <c r="E8" s="2" t="s">
        <v>55</v>
      </c>
      <c r="F8" s="2" t="s">
        <v>41</v>
      </c>
      <c r="G8" s="3">
        <v>4</v>
      </c>
      <c r="H8" t="s">
        <v>63</v>
      </c>
      <c r="I8" s="3" t="s">
        <v>99</v>
      </c>
      <c r="J8" s="8">
        <v>50310.933333333327</v>
      </c>
      <c r="K8">
        <f t="shared" si="1"/>
        <v>221368.10666666666</v>
      </c>
    </row>
    <row r="9" spans="1:11">
      <c r="A9" s="1" t="s">
        <v>129</v>
      </c>
      <c r="C9" s="1" t="str">
        <f t="shared" si="0"/>
        <v>HPA4000SS4</v>
      </c>
      <c r="D9" s="3" t="s">
        <v>44</v>
      </c>
      <c r="E9" s="2" t="s">
        <v>49</v>
      </c>
      <c r="F9" s="2" t="s">
        <v>41</v>
      </c>
      <c r="G9" s="3">
        <v>4</v>
      </c>
      <c r="H9" t="s">
        <v>64</v>
      </c>
      <c r="I9" s="3" t="s">
        <v>99</v>
      </c>
      <c r="J9" s="8">
        <v>59372.266666666663</v>
      </c>
      <c r="K9">
        <f t="shared" si="1"/>
        <v>261237.97333333333</v>
      </c>
    </row>
    <row r="10" spans="1:11">
      <c r="A10" s="1" t="s">
        <v>130</v>
      </c>
      <c r="C10" s="1" t="str">
        <f t="shared" si="0"/>
        <v>HPA0800EHV4</v>
      </c>
      <c r="D10" s="3" t="s">
        <v>44</v>
      </c>
      <c r="E10" s="2" t="s">
        <v>40</v>
      </c>
      <c r="F10" s="2" t="s">
        <v>73</v>
      </c>
      <c r="G10" s="3">
        <v>4</v>
      </c>
      <c r="H10" t="s">
        <v>65</v>
      </c>
      <c r="I10" s="3" t="s">
        <v>100</v>
      </c>
      <c r="J10" s="8">
        <v>14484.080000000002</v>
      </c>
    </row>
    <row r="11" spans="1:11">
      <c r="A11" s="1" t="s">
        <v>131</v>
      </c>
      <c r="C11" s="1" t="str">
        <f t="shared" si="0"/>
        <v>HPA1000EHV4</v>
      </c>
      <c r="D11" s="3" t="s">
        <v>44</v>
      </c>
      <c r="E11" s="2" t="s">
        <v>50</v>
      </c>
      <c r="F11" s="2" t="s">
        <v>73</v>
      </c>
      <c r="G11" s="3">
        <v>4</v>
      </c>
      <c r="H11" t="s">
        <v>66</v>
      </c>
      <c r="I11" s="3" t="s">
        <v>100</v>
      </c>
      <c r="J11" s="8">
        <v>19281.946666666667</v>
      </c>
    </row>
    <row r="12" spans="1:11">
      <c r="A12" s="1" t="s">
        <v>122</v>
      </c>
      <c r="C12" s="1" t="str">
        <f t="shared" si="0"/>
        <v>HPA1250EHV4</v>
      </c>
      <c r="D12" s="3" t="s">
        <v>44</v>
      </c>
      <c r="E12" s="2" t="s">
        <v>51</v>
      </c>
      <c r="F12" s="2" t="s">
        <v>73</v>
      </c>
      <c r="G12" s="3">
        <v>4</v>
      </c>
      <c r="H12" t="s">
        <v>67</v>
      </c>
      <c r="I12" s="3" t="s">
        <v>100</v>
      </c>
      <c r="J12" s="8">
        <v>24251.413333333334</v>
      </c>
    </row>
    <row r="13" spans="1:11">
      <c r="A13" s="1" t="s">
        <v>132</v>
      </c>
      <c r="C13" s="1" t="str">
        <f t="shared" si="0"/>
        <v>HPA1600EHV4</v>
      </c>
      <c r="D13" s="3" t="s">
        <v>44</v>
      </c>
      <c r="E13" s="2" t="s">
        <v>52</v>
      </c>
      <c r="F13" s="2" t="s">
        <v>73</v>
      </c>
      <c r="G13" s="3">
        <v>4</v>
      </c>
      <c r="H13" t="s">
        <v>68</v>
      </c>
      <c r="I13" s="3" t="s">
        <v>100</v>
      </c>
      <c r="J13" s="8">
        <v>28815.279999999999</v>
      </c>
    </row>
    <row r="14" spans="1:11">
      <c r="A14" s="1" t="s">
        <v>133</v>
      </c>
      <c r="C14" s="1" t="str">
        <f t="shared" si="0"/>
        <v>HPA2000EHV4</v>
      </c>
      <c r="D14" s="3" t="s">
        <v>44</v>
      </c>
      <c r="E14" s="2" t="s">
        <v>53</v>
      </c>
      <c r="F14" s="2" t="s">
        <v>73</v>
      </c>
      <c r="G14" s="3">
        <v>4</v>
      </c>
      <c r="H14" t="s">
        <v>69</v>
      </c>
      <c r="I14" s="3" t="s">
        <v>100</v>
      </c>
      <c r="J14" s="8">
        <v>38582.613333333335</v>
      </c>
    </row>
    <row r="15" spans="1:11">
      <c r="A15" s="1" t="s">
        <v>134</v>
      </c>
      <c r="C15" s="1" t="str">
        <f t="shared" si="0"/>
        <v>HPA2500EHV4</v>
      </c>
      <c r="D15" s="3" t="s">
        <v>44</v>
      </c>
      <c r="E15" s="2" t="s">
        <v>54</v>
      </c>
      <c r="F15" s="2" t="s">
        <v>73</v>
      </c>
      <c r="G15" s="3">
        <v>4</v>
      </c>
      <c r="H15" t="s">
        <v>70</v>
      </c>
      <c r="I15" s="3" t="s">
        <v>100</v>
      </c>
      <c r="J15" s="8">
        <v>48318.746666666666</v>
      </c>
    </row>
    <row r="16" spans="1:11">
      <c r="A16" s="1" t="s">
        <v>135</v>
      </c>
      <c r="C16" s="1" t="str">
        <f t="shared" si="0"/>
        <v>HPA3200EHV4</v>
      </c>
      <c r="D16" s="3" t="s">
        <v>44</v>
      </c>
      <c r="E16" s="2" t="s">
        <v>55</v>
      </c>
      <c r="F16" s="2" t="s">
        <v>73</v>
      </c>
      <c r="G16" s="3">
        <v>4</v>
      </c>
      <c r="H16" t="s">
        <v>71</v>
      </c>
      <c r="I16" s="3" t="s">
        <v>100</v>
      </c>
      <c r="J16" s="8">
        <v>65404.213333333326</v>
      </c>
    </row>
    <row r="17" spans="1:10">
      <c r="A17" s="1" t="s">
        <v>136</v>
      </c>
      <c r="C17" s="1" t="str">
        <f t="shared" si="0"/>
        <v>HPA4000EHV4</v>
      </c>
      <c r="D17" s="3" t="s">
        <v>44</v>
      </c>
      <c r="E17" s="2" t="s">
        <v>49</v>
      </c>
      <c r="F17" s="2" t="s">
        <v>73</v>
      </c>
      <c r="G17" s="3">
        <v>4</v>
      </c>
      <c r="H17" t="s">
        <v>72</v>
      </c>
      <c r="I17" s="3" t="s">
        <v>100</v>
      </c>
      <c r="J17" s="8">
        <v>77183.94666666667</v>
      </c>
    </row>
    <row r="18" spans="1:10">
      <c r="A18" s="1" t="s">
        <v>0</v>
      </c>
      <c r="C18" s="1" t="str">
        <f t="shared" si="0"/>
        <v>HPA0800FP4</v>
      </c>
      <c r="D18" s="3" t="s">
        <v>44</v>
      </c>
      <c r="E18" s="2" t="s">
        <v>40</v>
      </c>
      <c r="F18" s="2" t="s">
        <v>74</v>
      </c>
      <c r="G18" s="3">
        <v>4</v>
      </c>
      <c r="H18" t="s">
        <v>75</v>
      </c>
      <c r="I18" s="3" t="s">
        <v>100</v>
      </c>
      <c r="J18" s="8">
        <v>11141.6</v>
      </c>
    </row>
    <row r="19" spans="1:10">
      <c r="A19" s="1" t="s">
        <v>2</v>
      </c>
      <c r="C19" s="1" t="str">
        <f t="shared" si="0"/>
        <v>HPA1000FP4</v>
      </c>
      <c r="D19" s="3" t="s">
        <v>44</v>
      </c>
      <c r="E19" s="2" t="s">
        <v>50</v>
      </c>
      <c r="F19" s="2" t="s">
        <v>74</v>
      </c>
      <c r="G19" s="3">
        <v>4</v>
      </c>
      <c r="H19" t="s">
        <v>76</v>
      </c>
      <c r="I19" s="3" t="s">
        <v>100</v>
      </c>
      <c r="J19" s="8">
        <v>14832.266666666666</v>
      </c>
    </row>
    <row r="20" spans="1:10">
      <c r="A20" s="1" t="s">
        <v>4</v>
      </c>
      <c r="C20" s="1" t="str">
        <f t="shared" si="0"/>
        <v>HPA1250FP4</v>
      </c>
      <c r="D20" s="3" t="s">
        <v>44</v>
      </c>
      <c r="E20" s="2" t="s">
        <v>51</v>
      </c>
      <c r="F20" s="2" t="s">
        <v>74</v>
      </c>
      <c r="G20" s="3">
        <v>4</v>
      </c>
      <c r="H20" t="s">
        <v>77</v>
      </c>
      <c r="I20" s="3" t="s">
        <v>100</v>
      </c>
      <c r="J20" s="8">
        <v>18654.933333333334</v>
      </c>
    </row>
    <row r="21" spans="1:10">
      <c r="A21" s="1" t="s">
        <v>6</v>
      </c>
      <c r="C21" s="1" t="str">
        <f t="shared" si="0"/>
        <v>HPA1600FP4</v>
      </c>
      <c r="D21" s="3" t="s">
        <v>44</v>
      </c>
      <c r="E21" s="2" t="s">
        <v>52</v>
      </c>
      <c r="F21" s="2" t="s">
        <v>74</v>
      </c>
      <c r="G21" s="3">
        <v>4</v>
      </c>
      <c r="H21" t="s">
        <v>78</v>
      </c>
      <c r="I21" s="3" t="s">
        <v>100</v>
      </c>
      <c r="J21" s="8">
        <v>22165.599999999999</v>
      </c>
    </row>
    <row r="22" spans="1:10">
      <c r="A22" s="1" t="s">
        <v>8</v>
      </c>
      <c r="C22" s="1" t="str">
        <f t="shared" si="0"/>
        <v>HPA2000FP4</v>
      </c>
      <c r="D22" s="3" t="s">
        <v>44</v>
      </c>
      <c r="E22" s="2" t="s">
        <v>53</v>
      </c>
      <c r="F22" s="2" t="s">
        <v>74</v>
      </c>
      <c r="G22" s="3">
        <v>4</v>
      </c>
      <c r="H22" t="s">
        <v>79</v>
      </c>
      <c r="I22" s="3" t="s">
        <v>100</v>
      </c>
      <c r="J22" s="8">
        <v>29678.933333333331</v>
      </c>
    </row>
    <row r="23" spans="1:10">
      <c r="A23" s="1" t="s">
        <v>10</v>
      </c>
      <c r="C23" s="1" t="str">
        <f t="shared" si="0"/>
        <v>HPA2500FP4</v>
      </c>
      <c r="D23" s="3" t="s">
        <v>44</v>
      </c>
      <c r="E23" s="2" t="s">
        <v>54</v>
      </c>
      <c r="F23" s="2" t="s">
        <v>74</v>
      </c>
      <c r="G23" s="3">
        <v>4</v>
      </c>
      <c r="H23" t="s">
        <v>80</v>
      </c>
      <c r="I23" s="3" t="s">
        <v>100</v>
      </c>
      <c r="J23" s="8">
        <v>37168.266666666663</v>
      </c>
    </row>
    <row r="24" spans="1:10">
      <c r="A24" s="1" t="s">
        <v>12</v>
      </c>
      <c r="C24" s="1" t="str">
        <f t="shared" si="0"/>
        <v>HPA3200FP4</v>
      </c>
      <c r="D24" s="3" t="s">
        <v>44</v>
      </c>
      <c r="E24" s="2" t="s">
        <v>55</v>
      </c>
      <c r="F24" s="2" t="s">
        <v>74</v>
      </c>
      <c r="G24" s="3">
        <v>4</v>
      </c>
      <c r="H24" t="s">
        <v>81</v>
      </c>
      <c r="I24" s="3" t="s">
        <v>100</v>
      </c>
      <c r="J24" s="8">
        <v>50310.933333333327</v>
      </c>
    </row>
    <row r="25" spans="1:10">
      <c r="A25" s="1" t="s">
        <v>14</v>
      </c>
      <c r="C25" s="1" t="str">
        <f t="shared" si="0"/>
        <v>HPA4000FP4</v>
      </c>
      <c r="D25" s="3" t="s">
        <v>44</v>
      </c>
      <c r="E25" s="2" t="s">
        <v>49</v>
      </c>
      <c r="F25" s="2" t="s">
        <v>74</v>
      </c>
      <c r="G25" s="3">
        <v>4</v>
      </c>
      <c r="H25" t="s">
        <v>82</v>
      </c>
      <c r="I25" s="3" t="s">
        <v>100</v>
      </c>
      <c r="J25" s="8">
        <v>59372.266666666663</v>
      </c>
    </row>
    <row r="26" spans="1:10">
      <c r="A26" s="1" t="s">
        <v>16</v>
      </c>
      <c r="C26" s="1" t="str">
        <f t="shared" si="0"/>
        <v>HPA0800FT4</v>
      </c>
      <c r="D26" s="3" t="s">
        <v>44</v>
      </c>
      <c r="E26" s="2" t="s">
        <v>40</v>
      </c>
      <c r="F26" s="2" t="s">
        <v>83</v>
      </c>
      <c r="G26" s="3">
        <v>4</v>
      </c>
      <c r="H26" t="s">
        <v>84</v>
      </c>
      <c r="I26" s="3" t="s">
        <v>100</v>
      </c>
      <c r="J26" s="8">
        <v>49023.040000000008</v>
      </c>
    </row>
    <row r="27" spans="1:10">
      <c r="A27" s="1" t="s">
        <v>18</v>
      </c>
      <c r="C27" s="1" t="str">
        <f t="shared" si="0"/>
        <v>HPA1000FT4</v>
      </c>
      <c r="D27" s="3" t="s">
        <v>44</v>
      </c>
      <c r="E27" s="2" t="s">
        <v>50</v>
      </c>
      <c r="F27" s="2" t="s">
        <v>83</v>
      </c>
      <c r="G27" s="3">
        <v>4</v>
      </c>
      <c r="H27" t="s">
        <v>85</v>
      </c>
      <c r="I27" s="3" t="s">
        <v>100</v>
      </c>
      <c r="J27" s="8">
        <v>65261.973333333335</v>
      </c>
    </row>
    <row r="28" spans="1:10">
      <c r="A28" s="1" t="s">
        <v>20</v>
      </c>
      <c r="C28" s="1" t="str">
        <f t="shared" si="0"/>
        <v>HPA1250FT4</v>
      </c>
      <c r="D28" s="3" t="s">
        <v>44</v>
      </c>
      <c r="E28" s="2" t="s">
        <v>51</v>
      </c>
      <c r="F28" s="2" t="s">
        <v>83</v>
      </c>
      <c r="G28" s="3">
        <v>4</v>
      </c>
      <c r="H28" t="s">
        <v>86</v>
      </c>
      <c r="I28" s="3" t="s">
        <v>100</v>
      </c>
      <c r="J28" s="8">
        <v>82081.70666666668</v>
      </c>
    </row>
    <row r="29" spans="1:10">
      <c r="A29" s="1" t="s">
        <v>22</v>
      </c>
      <c r="C29" s="1" t="str">
        <f t="shared" si="0"/>
        <v>HPA1600FT4</v>
      </c>
      <c r="D29" s="3" t="s">
        <v>44</v>
      </c>
      <c r="E29" s="2" t="s">
        <v>52</v>
      </c>
      <c r="F29" s="2" t="s">
        <v>83</v>
      </c>
      <c r="G29" s="3">
        <v>4</v>
      </c>
      <c r="H29" t="s">
        <v>87</v>
      </c>
      <c r="I29" s="3" t="s">
        <v>100</v>
      </c>
      <c r="J29" s="8">
        <v>97528.639999999999</v>
      </c>
    </row>
    <row r="30" spans="1:10">
      <c r="A30" s="1" t="s">
        <v>24</v>
      </c>
      <c r="C30" s="1" t="str">
        <f t="shared" si="0"/>
        <v>HPA2000FT4</v>
      </c>
      <c r="D30" s="3" t="s">
        <v>44</v>
      </c>
      <c r="E30" s="2" t="s">
        <v>53</v>
      </c>
      <c r="F30" s="2" t="s">
        <v>83</v>
      </c>
      <c r="G30" s="3">
        <v>4</v>
      </c>
      <c r="H30" t="s">
        <v>88</v>
      </c>
      <c r="I30" s="3" t="s">
        <v>100</v>
      </c>
      <c r="J30" s="8">
        <v>130587.30666666667</v>
      </c>
    </row>
    <row r="31" spans="1:10">
      <c r="A31" s="1" t="s">
        <v>26</v>
      </c>
      <c r="C31" s="1" t="str">
        <f t="shared" si="0"/>
        <v>HPA2500FT4</v>
      </c>
      <c r="D31" s="3" t="s">
        <v>44</v>
      </c>
      <c r="E31" s="2" t="s">
        <v>54</v>
      </c>
      <c r="F31" s="2" t="s">
        <v>83</v>
      </c>
      <c r="G31" s="3">
        <v>4</v>
      </c>
      <c r="H31" t="s">
        <v>89</v>
      </c>
      <c r="I31" s="3" t="s">
        <v>100</v>
      </c>
      <c r="J31" s="8">
        <v>163540.37333333332</v>
      </c>
    </row>
    <row r="32" spans="1:10">
      <c r="A32" s="1" t="s">
        <v>28</v>
      </c>
      <c r="C32" s="1" t="str">
        <f t="shared" si="0"/>
        <v>HPA3200FT4</v>
      </c>
      <c r="D32" s="3" t="s">
        <v>44</v>
      </c>
      <c r="E32" s="2" t="s">
        <v>55</v>
      </c>
      <c r="F32" s="2" t="s">
        <v>83</v>
      </c>
      <c r="G32" s="3">
        <v>4</v>
      </c>
      <c r="H32" t="s">
        <v>90</v>
      </c>
      <c r="I32" s="3" t="s">
        <v>100</v>
      </c>
      <c r="J32" s="8">
        <v>221368.10666666666</v>
      </c>
    </row>
    <row r="33" spans="1:10">
      <c r="A33" s="1" t="s">
        <v>30</v>
      </c>
      <c r="C33" s="1" t="str">
        <f t="shared" si="0"/>
        <v>HPA4000FT4</v>
      </c>
      <c r="D33" s="3" t="s">
        <v>44</v>
      </c>
      <c r="E33" s="2" t="s">
        <v>49</v>
      </c>
      <c r="F33" s="2" t="s">
        <v>83</v>
      </c>
      <c r="G33" s="3">
        <v>4</v>
      </c>
      <c r="H33" t="s">
        <v>91</v>
      </c>
      <c r="I33" s="3" t="s">
        <v>100</v>
      </c>
      <c r="J33" s="8">
        <v>261237.97333333333</v>
      </c>
    </row>
    <row r="34" spans="1:10">
      <c r="A34" s="1" t="s">
        <v>137</v>
      </c>
      <c r="C34" s="1" t="str">
        <f t="shared" ref="C34:C65" si="2">D34&amp;E34&amp;F34&amp;G34</f>
        <v>HPA0800EC4</v>
      </c>
      <c r="D34" s="3" t="s">
        <v>44</v>
      </c>
      <c r="E34" s="2" t="s">
        <v>40</v>
      </c>
      <c r="F34" s="2" t="s">
        <v>104</v>
      </c>
      <c r="G34" s="3">
        <v>4</v>
      </c>
      <c r="H34" t="s">
        <v>105</v>
      </c>
      <c r="I34" s="3" t="s">
        <v>100</v>
      </c>
      <c r="J34" s="8">
        <v>3741.6000000000004</v>
      </c>
    </row>
    <row r="35" spans="1:10">
      <c r="A35" s="1" t="s">
        <v>138</v>
      </c>
      <c r="C35" s="1" t="str">
        <f t="shared" si="2"/>
        <v>HPA1000EC4</v>
      </c>
      <c r="D35" s="3" t="s">
        <v>44</v>
      </c>
      <c r="E35" s="2" t="s">
        <v>50</v>
      </c>
      <c r="F35" s="2" t="s">
        <v>104</v>
      </c>
      <c r="G35" s="3">
        <v>4</v>
      </c>
      <c r="H35" t="s">
        <v>106</v>
      </c>
      <c r="I35" s="3" t="s">
        <v>100</v>
      </c>
      <c r="J35" s="8">
        <v>4965.6000000000004</v>
      </c>
    </row>
    <row r="36" spans="1:10">
      <c r="A36" s="1" t="s">
        <v>123</v>
      </c>
      <c r="C36" s="1" t="str">
        <f t="shared" si="2"/>
        <v>HPA1250EC4</v>
      </c>
      <c r="D36" s="3" t="s">
        <v>44</v>
      </c>
      <c r="E36" s="2" t="s">
        <v>51</v>
      </c>
      <c r="F36" s="2" t="s">
        <v>104</v>
      </c>
      <c r="G36" s="3">
        <v>4</v>
      </c>
      <c r="H36" t="s">
        <v>107</v>
      </c>
      <c r="I36" s="3" t="s">
        <v>100</v>
      </c>
      <c r="J36" s="8">
        <v>6321.6</v>
      </c>
    </row>
    <row r="37" spans="1:10">
      <c r="A37" s="1" t="s">
        <v>139</v>
      </c>
      <c r="C37" s="1" t="str">
        <f t="shared" si="2"/>
        <v>HPA1600EC4</v>
      </c>
      <c r="D37" s="3" t="s">
        <v>44</v>
      </c>
      <c r="E37" s="2" t="s">
        <v>52</v>
      </c>
      <c r="F37" s="2" t="s">
        <v>104</v>
      </c>
      <c r="G37" s="3">
        <v>4</v>
      </c>
      <c r="H37" t="s">
        <v>108</v>
      </c>
      <c r="I37" s="3" t="s">
        <v>100</v>
      </c>
      <c r="J37" s="8">
        <v>7365.6</v>
      </c>
    </row>
    <row r="38" spans="1:10">
      <c r="A38" s="1" t="s">
        <v>140</v>
      </c>
      <c r="C38" s="1" t="str">
        <f t="shared" si="2"/>
        <v>HPA2000EC4</v>
      </c>
      <c r="D38" s="3" t="s">
        <v>44</v>
      </c>
      <c r="E38" s="2" t="s">
        <v>53</v>
      </c>
      <c r="F38" s="2" t="s">
        <v>104</v>
      </c>
      <c r="G38" s="3">
        <v>4</v>
      </c>
      <c r="H38" t="s">
        <v>109</v>
      </c>
      <c r="I38" s="3" t="s">
        <v>100</v>
      </c>
      <c r="J38" s="8">
        <v>9945.5999999999985</v>
      </c>
    </row>
    <row r="39" spans="1:10">
      <c r="A39" s="1" t="s">
        <v>141</v>
      </c>
      <c r="C39" s="1" t="str">
        <f t="shared" si="2"/>
        <v>HPA2500EC4</v>
      </c>
      <c r="D39" s="3" t="s">
        <v>44</v>
      </c>
      <c r="E39" s="2" t="s">
        <v>54</v>
      </c>
      <c r="F39" s="2" t="s">
        <v>104</v>
      </c>
      <c r="G39" s="3">
        <v>4</v>
      </c>
      <c r="H39" t="s">
        <v>110</v>
      </c>
      <c r="I39" s="3" t="s">
        <v>100</v>
      </c>
      <c r="J39" s="8">
        <v>12501.599999999999</v>
      </c>
    </row>
    <row r="40" spans="1:10">
      <c r="A40" s="1" t="s">
        <v>142</v>
      </c>
      <c r="C40" s="1" t="str">
        <f t="shared" si="2"/>
        <v>HPA3200EC4</v>
      </c>
      <c r="D40" s="3" t="s">
        <v>44</v>
      </c>
      <c r="E40" s="2" t="s">
        <v>55</v>
      </c>
      <c r="F40" s="2" t="s">
        <v>104</v>
      </c>
      <c r="G40" s="3">
        <v>4</v>
      </c>
      <c r="H40" t="s">
        <v>111</v>
      </c>
      <c r="I40" s="3" t="s">
        <v>100</v>
      </c>
      <c r="J40" s="8">
        <v>15777.599999999999</v>
      </c>
    </row>
    <row r="41" spans="1:10">
      <c r="A41" s="1" t="s">
        <v>143</v>
      </c>
      <c r="C41" s="1" t="str">
        <f t="shared" si="2"/>
        <v>HPA4000EC4</v>
      </c>
      <c r="D41" s="3" t="s">
        <v>44</v>
      </c>
      <c r="E41" s="2" t="s">
        <v>49</v>
      </c>
      <c r="F41" s="2" t="s">
        <v>104</v>
      </c>
      <c r="G41" s="3">
        <v>4</v>
      </c>
      <c r="H41" t="s">
        <v>112</v>
      </c>
      <c r="I41" s="3" t="s">
        <v>100</v>
      </c>
      <c r="J41" s="8">
        <v>19905.599999999999</v>
      </c>
    </row>
    <row r="42" spans="1:10">
      <c r="A42" s="1" t="s">
        <v>144</v>
      </c>
      <c r="C42" s="1" t="str">
        <f t="shared" si="2"/>
        <v>HPA160DB4</v>
      </c>
      <c r="D42" s="3" t="s">
        <v>44</v>
      </c>
      <c r="E42" s="2" t="s">
        <v>92</v>
      </c>
      <c r="F42" s="3" t="s">
        <v>97</v>
      </c>
      <c r="G42" s="3">
        <v>4</v>
      </c>
      <c r="H42" t="s">
        <v>32</v>
      </c>
      <c r="I42" s="3" t="s">
        <v>100</v>
      </c>
      <c r="J42" s="8">
        <v>1</v>
      </c>
    </row>
    <row r="43" spans="1:10">
      <c r="A43" s="1" t="s">
        <v>145</v>
      </c>
      <c r="C43" s="1" t="str">
        <f t="shared" si="2"/>
        <v>HPA250DB4</v>
      </c>
      <c r="D43" s="3" t="s">
        <v>44</v>
      </c>
      <c r="E43" s="2" t="s">
        <v>93</v>
      </c>
      <c r="F43" s="3" t="s">
        <v>97</v>
      </c>
      <c r="G43" s="3">
        <v>4</v>
      </c>
      <c r="H43" t="s">
        <v>39</v>
      </c>
      <c r="I43" s="3" t="s">
        <v>100</v>
      </c>
      <c r="J43" s="8">
        <v>1</v>
      </c>
    </row>
    <row r="44" spans="1:10">
      <c r="A44" s="1" t="s">
        <v>146</v>
      </c>
      <c r="C44" s="1" t="str">
        <f t="shared" si="2"/>
        <v>HPA400DB4</v>
      </c>
      <c r="D44" s="3" t="s">
        <v>44</v>
      </c>
      <c r="E44" s="2" t="s">
        <v>94</v>
      </c>
      <c r="F44" s="3" t="s">
        <v>97</v>
      </c>
      <c r="G44" s="3">
        <v>4</v>
      </c>
      <c r="H44" t="s">
        <v>38</v>
      </c>
      <c r="I44" s="3" t="s">
        <v>100</v>
      </c>
      <c r="J44" s="8">
        <v>1</v>
      </c>
    </row>
    <row r="45" spans="1:10">
      <c r="A45" s="1" t="s">
        <v>147</v>
      </c>
      <c r="C45" s="1" t="str">
        <f t="shared" si="2"/>
        <v>HPA630DB4</v>
      </c>
      <c r="D45" s="3" t="s">
        <v>44</v>
      </c>
      <c r="E45" s="2" t="s">
        <v>95</v>
      </c>
      <c r="F45" s="3" t="s">
        <v>97</v>
      </c>
      <c r="G45" s="3">
        <v>4</v>
      </c>
      <c r="H45" t="s">
        <v>37</v>
      </c>
      <c r="I45" s="3" t="s">
        <v>100</v>
      </c>
      <c r="J45" s="8">
        <v>1</v>
      </c>
    </row>
    <row r="46" spans="1:10">
      <c r="A46" s="1" t="s">
        <v>148</v>
      </c>
      <c r="C46" s="1" t="str">
        <f t="shared" si="2"/>
        <v>HPA800DB4</v>
      </c>
      <c r="D46" s="3" t="s">
        <v>44</v>
      </c>
      <c r="E46" s="2" t="s">
        <v>96</v>
      </c>
      <c r="F46" s="3" t="s">
        <v>97</v>
      </c>
      <c r="G46" s="3">
        <v>4</v>
      </c>
      <c r="H46" t="s">
        <v>36</v>
      </c>
      <c r="I46" s="3" t="s">
        <v>100</v>
      </c>
      <c r="J46" s="8">
        <v>1</v>
      </c>
    </row>
    <row r="47" spans="1:10">
      <c r="A47" s="1" t="s">
        <v>149</v>
      </c>
      <c r="C47" s="1" t="str">
        <f t="shared" si="2"/>
        <v>HPA1000DB4</v>
      </c>
      <c r="D47" s="3" t="s">
        <v>44</v>
      </c>
      <c r="E47" s="2" t="s">
        <v>50</v>
      </c>
      <c r="F47" s="3" t="s">
        <v>97</v>
      </c>
      <c r="G47" s="3">
        <v>4</v>
      </c>
      <c r="H47" t="s">
        <v>35</v>
      </c>
      <c r="I47" s="3" t="s">
        <v>100</v>
      </c>
      <c r="J47" s="8">
        <v>1</v>
      </c>
    </row>
    <row r="48" spans="1:10">
      <c r="A48" s="1" t="s">
        <v>150</v>
      </c>
      <c r="C48" s="1" t="str">
        <f t="shared" si="2"/>
        <v>HPA1250DB4</v>
      </c>
      <c r="D48" s="3" t="s">
        <v>44</v>
      </c>
      <c r="E48" s="2" t="s">
        <v>51</v>
      </c>
      <c r="F48" s="3" t="s">
        <v>97</v>
      </c>
      <c r="G48" s="3">
        <v>4</v>
      </c>
      <c r="H48" t="s">
        <v>34</v>
      </c>
      <c r="I48" s="3" t="s">
        <v>100</v>
      </c>
      <c r="J48" s="8">
        <v>1</v>
      </c>
    </row>
    <row r="49" spans="1:10">
      <c r="A49" s="1" t="s">
        <v>151</v>
      </c>
      <c r="C49" s="1" t="str">
        <f t="shared" si="2"/>
        <v>HPA1600DB4</v>
      </c>
      <c r="D49" s="3" t="s">
        <v>44</v>
      </c>
      <c r="E49" s="2" t="s">
        <v>52</v>
      </c>
      <c r="F49" s="3" t="s">
        <v>97</v>
      </c>
      <c r="G49" s="3">
        <v>4</v>
      </c>
      <c r="H49" t="s">
        <v>33</v>
      </c>
      <c r="I49" s="3" t="s">
        <v>100</v>
      </c>
      <c r="J49" s="8">
        <v>1</v>
      </c>
    </row>
    <row r="50" spans="1:10">
      <c r="A50" s="1" t="s">
        <v>152</v>
      </c>
      <c r="C50" s="1" t="str">
        <f t="shared" si="2"/>
        <v>HPA0800SS5</v>
      </c>
      <c r="D50" s="3" t="s">
        <v>44</v>
      </c>
      <c r="E50" s="2" t="s">
        <v>40</v>
      </c>
      <c r="F50" s="2" t="s">
        <v>41</v>
      </c>
      <c r="G50" s="3">
        <v>5</v>
      </c>
      <c r="H50" t="s">
        <v>207</v>
      </c>
      <c r="I50" s="3" t="s">
        <v>99</v>
      </c>
      <c r="J50" s="8">
        <v>13369.92</v>
      </c>
    </row>
    <row r="51" spans="1:10">
      <c r="A51" s="1" t="s">
        <v>153</v>
      </c>
      <c r="C51" s="1" t="str">
        <f t="shared" si="2"/>
        <v>HPA1000SS5</v>
      </c>
      <c r="D51" s="3" t="s">
        <v>44</v>
      </c>
      <c r="E51" s="2" t="s">
        <v>50</v>
      </c>
      <c r="F51" s="2" t="s">
        <v>41</v>
      </c>
      <c r="G51" s="3">
        <v>5</v>
      </c>
      <c r="H51" t="s">
        <v>208</v>
      </c>
      <c r="I51" s="3" t="s">
        <v>99</v>
      </c>
      <c r="J51" s="8">
        <v>17798.719999999998</v>
      </c>
    </row>
    <row r="52" spans="1:10">
      <c r="A52" s="1" t="s">
        <v>154</v>
      </c>
      <c r="C52" s="1" t="str">
        <f t="shared" si="2"/>
        <v>HPA1250SS5</v>
      </c>
      <c r="D52" s="3" t="s">
        <v>44</v>
      </c>
      <c r="E52" s="2" t="s">
        <v>51</v>
      </c>
      <c r="F52" s="2" t="s">
        <v>41</v>
      </c>
      <c r="G52" s="3">
        <v>5</v>
      </c>
      <c r="H52" t="s">
        <v>209</v>
      </c>
      <c r="I52" s="3" t="s">
        <v>99</v>
      </c>
      <c r="J52" s="8">
        <v>22385.920000000002</v>
      </c>
    </row>
    <row r="53" spans="1:10">
      <c r="A53" s="1" t="s">
        <v>155</v>
      </c>
      <c r="C53" s="1" t="str">
        <f t="shared" si="2"/>
        <v>HPA1600SS5</v>
      </c>
      <c r="D53" s="3" t="s">
        <v>44</v>
      </c>
      <c r="E53" s="2" t="s">
        <v>52</v>
      </c>
      <c r="F53" s="2" t="s">
        <v>41</v>
      </c>
      <c r="G53" s="3">
        <v>5</v>
      </c>
      <c r="H53" t="s">
        <v>210</v>
      </c>
      <c r="I53" s="3" t="s">
        <v>99</v>
      </c>
      <c r="J53" s="8">
        <v>26598.719999999998</v>
      </c>
    </row>
    <row r="54" spans="1:10">
      <c r="A54" s="1" t="s">
        <v>156</v>
      </c>
      <c r="C54" s="1" t="str">
        <f t="shared" si="2"/>
        <v>HPA2000SS5</v>
      </c>
      <c r="D54" s="3" t="s">
        <v>44</v>
      </c>
      <c r="E54" s="2" t="s">
        <v>53</v>
      </c>
      <c r="F54" s="2" t="s">
        <v>41</v>
      </c>
      <c r="G54" s="3">
        <v>5</v>
      </c>
      <c r="H54" t="s">
        <v>211</v>
      </c>
      <c r="I54" s="3" t="s">
        <v>99</v>
      </c>
      <c r="J54" s="8">
        <v>35614.719999999994</v>
      </c>
    </row>
    <row r="55" spans="1:10">
      <c r="A55" s="1" t="s">
        <v>157</v>
      </c>
      <c r="C55" s="1" t="str">
        <f t="shared" si="2"/>
        <v>HPA2500SS5</v>
      </c>
      <c r="D55" s="3" t="s">
        <v>44</v>
      </c>
      <c r="E55" s="2" t="s">
        <v>54</v>
      </c>
      <c r="F55" s="2" t="s">
        <v>41</v>
      </c>
      <c r="G55" s="3">
        <v>5</v>
      </c>
      <c r="H55" t="s">
        <v>212</v>
      </c>
      <c r="I55" s="3" t="s">
        <v>99</v>
      </c>
      <c r="J55" s="8">
        <v>44601.919999999991</v>
      </c>
    </row>
    <row r="56" spans="1:10">
      <c r="A56" s="1" t="s">
        <v>158</v>
      </c>
      <c r="C56" s="1" t="str">
        <f t="shared" si="2"/>
        <v>HPA3200SS5</v>
      </c>
      <c r="D56" s="3" t="s">
        <v>44</v>
      </c>
      <c r="E56" s="2" t="s">
        <v>55</v>
      </c>
      <c r="F56" s="2" t="s">
        <v>41</v>
      </c>
      <c r="G56" s="3">
        <v>5</v>
      </c>
      <c r="H56" t="s">
        <v>213</v>
      </c>
      <c r="I56" s="3" t="s">
        <v>99</v>
      </c>
      <c r="J56" s="8">
        <v>60373.119999999988</v>
      </c>
    </row>
    <row r="57" spans="1:10">
      <c r="A57" s="1" t="s">
        <v>159</v>
      </c>
      <c r="C57" s="1" t="str">
        <f t="shared" si="2"/>
        <v>HPA4000SS5</v>
      </c>
      <c r="D57" s="3" t="s">
        <v>44</v>
      </c>
      <c r="E57" s="2" t="s">
        <v>49</v>
      </c>
      <c r="F57" s="2" t="s">
        <v>41</v>
      </c>
      <c r="G57" s="3">
        <v>5</v>
      </c>
      <c r="H57" t="s">
        <v>214</v>
      </c>
      <c r="I57" s="3" t="s">
        <v>99</v>
      </c>
      <c r="J57" s="8">
        <v>71246.719999999987</v>
      </c>
    </row>
    <row r="58" spans="1:10">
      <c r="A58" s="1" t="s">
        <v>160</v>
      </c>
      <c r="C58" s="1" t="str">
        <f t="shared" si="2"/>
        <v>HPA0800EHV5</v>
      </c>
      <c r="D58" s="3" t="s">
        <v>44</v>
      </c>
      <c r="E58" s="2" t="s">
        <v>40</v>
      </c>
      <c r="F58" s="2" t="s">
        <v>73</v>
      </c>
      <c r="G58" s="3">
        <v>5</v>
      </c>
      <c r="H58" t="s">
        <v>215</v>
      </c>
      <c r="I58" s="3" t="s">
        <v>100</v>
      </c>
      <c r="J58" s="8">
        <v>17380.896000000001</v>
      </c>
    </row>
    <row r="59" spans="1:10">
      <c r="A59" s="1" t="s">
        <v>161</v>
      </c>
      <c r="C59" s="1" t="str">
        <f t="shared" si="2"/>
        <v>HPA1000EHV5</v>
      </c>
      <c r="D59" s="3" t="s">
        <v>44</v>
      </c>
      <c r="E59" s="2" t="s">
        <v>50</v>
      </c>
      <c r="F59" s="2" t="s">
        <v>73</v>
      </c>
      <c r="G59" s="3">
        <v>5</v>
      </c>
      <c r="H59" t="s">
        <v>216</v>
      </c>
      <c r="I59" s="3" t="s">
        <v>100</v>
      </c>
      <c r="J59" s="8">
        <v>23138.335999999999</v>
      </c>
    </row>
    <row r="60" spans="1:10">
      <c r="A60" s="1" t="s">
        <v>162</v>
      </c>
      <c r="C60" s="1" t="str">
        <f t="shared" si="2"/>
        <v>HPA1250EHV5</v>
      </c>
      <c r="D60" s="3" t="s">
        <v>44</v>
      </c>
      <c r="E60" s="2" t="s">
        <v>51</v>
      </c>
      <c r="F60" s="2" t="s">
        <v>73</v>
      </c>
      <c r="G60" s="3">
        <v>5</v>
      </c>
      <c r="H60" t="s">
        <v>217</v>
      </c>
      <c r="I60" s="3" t="s">
        <v>100</v>
      </c>
      <c r="J60" s="8">
        <v>29101.696000000004</v>
      </c>
    </row>
    <row r="61" spans="1:10">
      <c r="A61" s="1" t="s">
        <v>163</v>
      </c>
      <c r="C61" s="1" t="str">
        <f t="shared" si="2"/>
        <v>HPA1600EHV5</v>
      </c>
      <c r="D61" s="3" t="s">
        <v>44</v>
      </c>
      <c r="E61" s="2" t="s">
        <v>52</v>
      </c>
      <c r="F61" s="2" t="s">
        <v>73</v>
      </c>
      <c r="G61" s="3">
        <v>5</v>
      </c>
      <c r="H61" t="s">
        <v>218</v>
      </c>
      <c r="I61" s="3" t="s">
        <v>100</v>
      </c>
      <c r="J61" s="8">
        <v>34578.335999999996</v>
      </c>
    </row>
    <row r="62" spans="1:10">
      <c r="A62" s="1" t="s">
        <v>164</v>
      </c>
      <c r="C62" s="1" t="str">
        <f t="shared" si="2"/>
        <v>HPA2000EHV5</v>
      </c>
      <c r="D62" s="3" t="s">
        <v>44</v>
      </c>
      <c r="E62" s="2" t="s">
        <v>53</v>
      </c>
      <c r="F62" s="2" t="s">
        <v>73</v>
      </c>
      <c r="G62" s="3">
        <v>5</v>
      </c>
      <c r="H62" t="s">
        <v>219</v>
      </c>
      <c r="I62" s="3" t="s">
        <v>100</v>
      </c>
      <c r="J62" s="8">
        <v>46299.135999999991</v>
      </c>
    </row>
    <row r="63" spans="1:10">
      <c r="A63" s="1" t="s">
        <v>165</v>
      </c>
      <c r="C63" s="1" t="str">
        <f t="shared" si="2"/>
        <v>HPA2500EHV5</v>
      </c>
      <c r="D63" s="3" t="s">
        <v>44</v>
      </c>
      <c r="E63" s="2" t="s">
        <v>54</v>
      </c>
      <c r="F63" s="2" t="s">
        <v>73</v>
      </c>
      <c r="G63" s="3">
        <v>5</v>
      </c>
      <c r="H63" t="s">
        <v>220</v>
      </c>
      <c r="I63" s="3" t="s">
        <v>100</v>
      </c>
      <c r="J63" s="8">
        <v>57982.495999999992</v>
      </c>
    </row>
    <row r="64" spans="1:10">
      <c r="A64" s="1" t="s">
        <v>166</v>
      </c>
      <c r="C64" s="1" t="str">
        <f t="shared" si="2"/>
        <v>HPA3200EHV5</v>
      </c>
      <c r="D64" s="3" t="s">
        <v>44</v>
      </c>
      <c r="E64" s="2" t="s">
        <v>55</v>
      </c>
      <c r="F64" s="2" t="s">
        <v>73</v>
      </c>
      <c r="G64" s="3">
        <v>5</v>
      </c>
      <c r="H64" t="s">
        <v>221</v>
      </c>
      <c r="I64" s="3" t="s">
        <v>100</v>
      </c>
      <c r="J64" s="8">
        <v>78485.055999999982</v>
      </c>
    </row>
    <row r="65" spans="1:10">
      <c r="A65" s="1" t="s">
        <v>167</v>
      </c>
      <c r="C65" s="1" t="str">
        <f t="shared" si="2"/>
        <v>HPA4000EHV5</v>
      </c>
      <c r="D65" s="3" t="s">
        <v>44</v>
      </c>
      <c r="E65" s="2" t="s">
        <v>49</v>
      </c>
      <c r="F65" s="2" t="s">
        <v>73</v>
      </c>
      <c r="G65" s="3">
        <v>5</v>
      </c>
      <c r="H65" t="s">
        <v>222</v>
      </c>
      <c r="I65" s="3" t="s">
        <v>100</v>
      </c>
      <c r="J65" s="8">
        <v>92620.73599999999</v>
      </c>
    </row>
    <row r="66" spans="1:10">
      <c r="A66" s="1" t="s">
        <v>1</v>
      </c>
      <c r="C66" s="1" t="str">
        <f t="shared" ref="C66:C97" si="3">D66&amp;E66&amp;F66&amp;G66</f>
        <v>HPA0800FP5</v>
      </c>
      <c r="D66" s="3" t="s">
        <v>44</v>
      </c>
      <c r="E66" s="2" t="s">
        <v>40</v>
      </c>
      <c r="F66" s="2" t="s">
        <v>74</v>
      </c>
      <c r="G66" s="3">
        <v>5</v>
      </c>
      <c r="H66" t="s">
        <v>191</v>
      </c>
      <c r="I66" s="3" t="s">
        <v>100</v>
      </c>
      <c r="J66" s="8">
        <v>13369.92</v>
      </c>
    </row>
    <row r="67" spans="1:10">
      <c r="A67" s="1" t="s">
        <v>3</v>
      </c>
      <c r="C67" s="1" t="str">
        <f t="shared" si="3"/>
        <v>HPA1000FP5</v>
      </c>
      <c r="D67" s="3" t="s">
        <v>44</v>
      </c>
      <c r="E67" s="2" t="s">
        <v>50</v>
      </c>
      <c r="F67" s="2" t="s">
        <v>74</v>
      </c>
      <c r="G67" s="3">
        <v>5</v>
      </c>
      <c r="H67" t="s">
        <v>192</v>
      </c>
      <c r="I67" s="3" t="s">
        <v>100</v>
      </c>
      <c r="J67" s="8">
        <v>17798.719999999998</v>
      </c>
    </row>
    <row r="68" spans="1:10">
      <c r="A68" s="1" t="s">
        <v>5</v>
      </c>
      <c r="C68" s="1" t="str">
        <f t="shared" si="3"/>
        <v>HPA1250FP5</v>
      </c>
      <c r="D68" s="3" t="s">
        <v>44</v>
      </c>
      <c r="E68" s="2" t="s">
        <v>51</v>
      </c>
      <c r="F68" s="2" t="s">
        <v>74</v>
      </c>
      <c r="G68" s="3">
        <v>5</v>
      </c>
      <c r="H68" t="s">
        <v>193</v>
      </c>
      <c r="I68" s="3" t="s">
        <v>100</v>
      </c>
      <c r="J68" s="8">
        <v>22385.920000000002</v>
      </c>
    </row>
    <row r="69" spans="1:10">
      <c r="A69" s="1" t="s">
        <v>7</v>
      </c>
      <c r="C69" s="1" t="str">
        <f t="shared" si="3"/>
        <v>HPA1600FP5</v>
      </c>
      <c r="D69" s="3" t="s">
        <v>44</v>
      </c>
      <c r="E69" s="2" t="s">
        <v>52</v>
      </c>
      <c r="F69" s="2" t="s">
        <v>74</v>
      </c>
      <c r="G69" s="3">
        <v>5</v>
      </c>
      <c r="H69" t="s">
        <v>194</v>
      </c>
      <c r="I69" s="3" t="s">
        <v>100</v>
      </c>
      <c r="J69" s="8">
        <v>26598.719999999998</v>
      </c>
    </row>
    <row r="70" spans="1:10">
      <c r="A70" s="1" t="s">
        <v>9</v>
      </c>
      <c r="C70" s="1" t="str">
        <f t="shared" si="3"/>
        <v>HPA2000FP5</v>
      </c>
      <c r="D70" s="3" t="s">
        <v>44</v>
      </c>
      <c r="E70" s="2" t="s">
        <v>53</v>
      </c>
      <c r="F70" s="2" t="s">
        <v>74</v>
      </c>
      <c r="G70" s="3">
        <v>5</v>
      </c>
      <c r="H70" t="s">
        <v>195</v>
      </c>
      <c r="I70" s="3" t="s">
        <v>100</v>
      </c>
      <c r="J70" s="8">
        <v>35614.719999999994</v>
      </c>
    </row>
    <row r="71" spans="1:10">
      <c r="A71" s="1" t="s">
        <v>11</v>
      </c>
      <c r="C71" s="1" t="str">
        <f t="shared" si="3"/>
        <v>HPA2500FP5</v>
      </c>
      <c r="D71" s="3" t="s">
        <v>44</v>
      </c>
      <c r="E71" s="2" t="s">
        <v>54</v>
      </c>
      <c r="F71" s="2" t="s">
        <v>74</v>
      </c>
      <c r="G71" s="3">
        <v>5</v>
      </c>
      <c r="H71" t="s">
        <v>196</v>
      </c>
      <c r="I71" s="3" t="s">
        <v>100</v>
      </c>
      <c r="J71" s="8">
        <v>44601.919999999991</v>
      </c>
    </row>
    <row r="72" spans="1:10">
      <c r="A72" s="1" t="s">
        <v>13</v>
      </c>
      <c r="C72" s="1" t="str">
        <f t="shared" si="3"/>
        <v>HPA3200FP5</v>
      </c>
      <c r="D72" s="3" t="s">
        <v>44</v>
      </c>
      <c r="E72" s="2" t="s">
        <v>55</v>
      </c>
      <c r="F72" s="2" t="s">
        <v>74</v>
      </c>
      <c r="G72" s="3">
        <v>5</v>
      </c>
      <c r="H72" t="s">
        <v>197</v>
      </c>
      <c r="I72" s="3" t="s">
        <v>100</v>
      </c>
      <c r="J72" s="8">
        <v>60373.119999999988</v>
      </c>
    </row>
    <row r="73" spans="1:10">
      <c r="A73" s="1" t="s">
        <v>15</v>
      </c>
      <c r="C73" s="1" t="str">
        <f t="shared" si="3"/>
        <v>HPA4000FP5</v>
      </c>
      <c r="D73" s="3" t="s">
        <v>44</v>
      </c>
      <c r="E73" s="2" t="s">
        <v>49</v>
      </c>
      <c r="F73" s="2" t="s">
        <v>74</v>
      </c>
      <c r="G73" s="3">
        <v>5</v>
      </c>
      <c r="H73" t="s">
        <v>198</v>
      </c>
      <c r="I73" s="3" t="s">
        <v>100</v>
      </c>
      <c r="J73" s="8">
        <v>71246.719999999987</v>
      </c>
    </row>
    <row r="74" spans="1:10">
      <c r="A74" s="1" t="s">
        <v>17</v>
      </c>
      <c r="C74" s="1" t="str">
        <f t="shared" si="3"/>
        <v>HPA0800FT5</v>
      </c>
      <c r="D74" s="3" t="s">
        <v>44</v>
      </c>
      <c r="E74" s="2" t="s">
        <v>40</v>
      </c>
      <c r="F74" s="2" t="s">
        <v>83</v>
      </c>
      <c r="G74" s="3">
        <v>5</v>
      </c>
      <c r="H74" t="s">
        <v>199</v>
      </c>
      <c r="I74" s="3" t="s">
        <v>100</v>
      </c>
      <c r="J74" s="8">
        <v>53479.68</v>
      </c>
    </row>
    <row r="75" spans="1:10">
      <c r="A75" s="1" t="s">
        <v>19</v>
      </c>
      <c r="C75" s="1" t="str">
        <f t="shared" si="3"/>
        <v>HPA1000FT5</v>
      </c>
      <c r="D75" s="3" t="s">
        <v>44</v>
      </c>
      <c r="E75" s="2" t="s">
        <v>50</v>
      </c>
      <c r="F75" s="2" t="s">
        <v>83</v>
      </c>
      <c r="G75" s="3">
        <v>5</v>
      </c>
      <c r="H75" t="s">
        <v>200</v>
      </c>
      <c r="I75" s="3" t="s">
        <v>100</v>
      </c>
      <c r="J75" s="8">
        <v>71194.87999999999</v>
      </c>
    </row>
    <row r="76" spans="1:10">
      <c r="A76" s="1" t="s">
        <v>21</v>
      </c>
      <c r="C76" s="1" t="str">
        <f t="shared" si="3"/>
        <v>HPA1250FT5</v>
      </c>
      <c r="D76" s="3" t="s">
        <v>44</v>
      </c>
      <c r="E76" s="2" t="s">
        <v>51</v>
      </c>
      <c r="F76" s="2" t="s">
        <v>83</v>
      </c>
      <c r="G76" s="3">
        <v>5</v>
      </c>
      <c r="H76" t="s">
        <v>201</v>
      </c>
      <c r="I76" s="3" t="s">
        <v>100</v>
      </c>
      <c r="J76" s="8">
        <v>89543.680000000008</v>
      </c>
    </row>
    <row r="77" spans="1:10">
      <c r="A77" s="1" t="s">
        <v>23</v>
      </c>
      <c r="C77" s="1" t="str">
        <f t="shared" si="3"/>
        <v>HPA1600FT5</v>
      </c>
      <c r="D77" s="3" t="s">
        <v>44</v>
      </c>
      <c r="E77" s="2" t="s">
        <v>52</v>
      </c>
      <c r="F77" s="2" t="s">
        <v>83</v>
      </c>
      <c r="G77" s="3">
        <v>5</v>
      </c>
      <c r="H77" t="s">
        <v>202</v>
      </c>
      <c r="I77" s="3" t="s">
        <v>100</v>
      </c>
      <c r="J77" s="8">
        <v>106394.87999999999</v>
      </c>
    </row>
    <row r="78" spans="1:10">
      <c r="A78" s="1" t="s">
        <v>25</v>
      </c>
      <c r="C78" s="1" t="str">
        <f t="shared" si="3"/>
        <v>HPA2000FT5</v>
      </c>
      <c r="D78" s="3" t="s">
        <v>44</v>
      </c>
      <c r="E78" s="2" t="s">
        <v>53</v>
      </c>
      <c r="F78" s="2" t="s">
        <v>83</v>
      </c>
      <c r="G78" s="3">
        <v>5</v>
      </c>
      <c r="H78" t="s">
        <v>203</v>
      </c>
      <c r="I78" s="3" t="s">
        <v>100</v>
      </c>
      <c r="J78" s="8">
        <v>142458.87999999998</v>
      </c>
    </row>
    <row r="79" spans="1:10">
      <c r="A79" s="1" t="s">
        <v>27</v>
      </c>
      <c r="C79" s="1" t="str">
        <f t="shared" si="3"/>
        <v>HPA2500FT5</v>
      </c>
      <c r="D79" s="3" t="s">
        <v>44</v>
      </c>
      <c r="E79" s="2" t="s">
        <v>54</v>
      </c>
      <c r="F79" s="2" t="s">
        <v>83</v>
      </c>
      <c r="G79" s="3">
        <v>5</v>
      </c>
      <c r="H79" t="s">
        <v>204</v>
      </c>
      <c r="I79" s="3" t="s">
        <v>100</v>
      </c>
      <c r="J79" s="8">
        <v>178407.67999999996</v>
      </c>
    </row>
    <row r="80" spans="1:10">
      <c r="A80" s="1" t="s">
        <v>29</v>
      </c>
      <c r="C80" s="1" t="str">
        <f t="shared" si="3"/>
        <v>HPA3200FT5</v>
      </c>
      <c r="D80" s="3" t="s">
        <v>44</v>
      </c>
      <c r="E80" s="2" t="s">
        <v>55</v>
      </c>
      <c r="F80" s="2" t="s">
        <v>83</v>
      </c>
      <c r="G80" s="3">
        <v>5</v>
      </c>
      <c r="H80" t="s">
        <v>205</v>
      </c>
      <c r="I80" s="3" t="s">
        <v>100</v>
      </c>
      <c r="J80" s="8">
        <v>241492.47999999995</v>
      </c>
    </row>
    <row r="81" spans="1:10">
      <c r="A81" s="1" t="s">
        <v>31</v>
      </c>
      <c r="C81" s="1" t="str">
        <f t="shared" si="3"/>
        <v>HPA4000FT5</v>
      </c>
      <c r="D81" s="3" t="s">
        <v>44</v>
      </c>
      <c r="E81" s="2" t="s">
        <v>49</v>
      </c>
      <c r="F81" s="2" t="s">
        <v>83</v>
      </c>
      <c r="G81" s="3">
        <v>5</v>
      </c>
      <c r="H81" t="s">
        <v>206</v>
      </c>
      <c r="I81" s="3" t="s">
        <v>100</v>
      </c>
      <c r="J81" s="8">
        <v>284986.87999999995</v>
      </c>
    </row>
    <row r="82" spans="1:10">
      <c r="A82" s="1" t="s">
        <v>168</v>
      </c>
      <c r="C82" s="1" t="str">
        <f t="shared" si="3"/>
        <v>HPA0800EC5</v>
      </c>
      <c r="D82" s="3" t="s">
        <v>44</v>
      </c>
      <c r="E82" s="2" t="s">
        <v>40</v>
      </c>
      <c r="F82" s="2" t="s">
        <v>104</v>
      </c>
      <c r="G82" s="3">
        <v>5</v>
      </c>
      <c r="H82" t="s">
        <v>113</v>
      </c>
      <c r="I82" s="3" t="s">
        <v>100</v>
      </c>
      <c r="J82" s="8">
        <v>4489.92</v>
      </c>
    </row>
    <row r="83" spans="1:10">
      <c r="A83" s="1" t="s">
        <v>169</v>
      </c>
      <c r="C83" s="1" t="str">
        <f t="shared" si="3"/>
        <v>HPA1000EC5</v>
      </c>
      <c r="D83" s="3" t="s">
        <v>44</v>
      </c>
      <c r="E83" s="2" t="s">
        <v>50</v>
      </c>
      <c r="F83" s="2" t="s">
        <v>104</v>
      </c>
      <c r="G83" s="3">
        <v>5</v>
      </c>
      <c r="H83" t="s">
        <v>114</v>
      </c>
      <c r="I83" s="3" t="s">
        <v>100</v>
      </c>
      <c r="J83" s="8">
        <v>5958.72</v>
      </c>
    </row>
    <row r="84" spans="1:10">
      <c r="A84" s="1" t="s">
        <v>170</v>
      </c>
      <c r="C84" s="1" t="str">
        <f t="shared" si="3"/>
        <v>HPA1250EC5</v>
      </c>
      <c r="D84" s="3" t="s">
        <v>44</v>
      </c>
      <c r="E84" s="2" t="s">
        <v>51</v>
      </c>
      <c r="F84" s="2" t="s">
        <v>104</v>
      </c>
      <c r="G84" s="3">
        <v>5</v>
      </c>
      <c r="H84" t="s">
        <v>115</v>
      </c>
      <c r="I84" s="3" t="s">
        <v>100</v>
      </c>
      <c r="J84" s="8">
        <v>7585.92</v>
      </c>
    </row>
    <row r="85" spans="1:10">
      <c r="A85" s="1" t="s">
        <v>171</v>
      </c>
      <c r="C85" s="1" t="str">
        <f t="shared" si="3"/>
        <v>HPA1600EC5</v>
      </c>
      <c r="D85" s="3" t="s">
        <v>44</v>
      </c>
      <c r="E85" s="2" t="s">
        <v>52</v>
      </c>
      <c r="F85" s="2" t="s">
        <v>104</v>
      </c>
      <c r="G85" s="3">
        <v>5</v>
      </c>
      <c r="H85" t="s">
        <v>116</v>
      </c>
      <c r="I85" s="3" t="s">
        <v>100</v>
      </c>
      <c r="J85" s="8">
        <v>8838.7199999999993</v>
      </c>
    </row>
    <row r="86" spans="1:10">
      <c r="A86" s="1" t="s">
        <v>172</v>
      </c>
      <c r="C86" s="1" t="str">
        <f t="shared" si="3"/>
        <v>HPA2000EC5</v>
      </c>
      <c r="D86" s="3" t="s">
        <v>44</v>
      </c>
      <c r="E86" s="2" t="s">
        <v>53</v>
      </c>
      <c r="F86" s="2" t="s">
        <v>104</v>
      </c>
      <c r="G86" s="3">
        <v>5</v>
      </c>
      <c r="H86" t="s">
        <v>117</v>
      </c>
      <c r="I86" s="3" t="s">
        <v>100</v>
      </c>
      <c r="J86" s="8">
        <v>11934.719999999998</v>
      </c>
    </row>
    <row r="87" spans="1:10">
      <c r="A87" s="1" t="s">
        <v>173</v>
      </c>
      <c r="C87" s="1" t="str">
        <f t="shared" si="3"/>
        <v>HPA2500EC5</v>
      </c>
      <c r="D87" s="3" t="s">
        <v>44</v>
      </c>
      <c r="E87" s="2" t="s">
        <v>54</v>
      </c>
      <c r="F87" s="2" t="s">
        <v>104</v>
      </c>
      <c r="G87" s="3">
        <v>5</v>
      </c>
      <c r="H87" t="s">
        <v>118</v>
      </c>
      <c r="I87" s="3" t="s">
        <v>100</v>
      </c>
      <c r="J87" s="8">
        <v>15001.919999999998</v>
      </c>
    </row>
    <row r="88" spans="1:10">
      <c r="A88" s="1" t="s">
        <v>174</v>
      </c>
      <c r="C88" s="1" t="str">
        <f t="shared" si="3"/>
        <v>HPA3200EC5</v>
      </c>
      <c r="D88" s="3" t="s">
        <v>44</v>
      </c>
      <c r="E88" s="2" t="s">
        <v>55</v>
      </c>
      <c r="F88" s="2" t="s">
        <v>104</v>
      </c>
      <c r="G88" s="3">
        <v>5</v>
      </c>
      <c r="H88" t="s">
        <v>119</v>
      </c>
      <c r="I88" s="3" t="s">
        <v>100</v>
      </c>
      <c r="J88" s="8">
        <v>18933.12</v>
      </c>
    </row>
    <row r="89" spans="1:10">
      <c r="A89" s="1" t="s">
        <v>175</v>
      </c>
      <c r="C89" s="1" t="str">
        <f t="shared" si="3"/>
        <v>HPA4000EC5</v>
      </c>
      <c r="D89" s="3" t="s">
        <v>44</v>
      </c>
      <c r="E89" s="2" t="s">
        <v>49</v>
      </c>
      <c r="F89" s="2" t="s">
        <v>104</v>
      </c>
      <c r="G89" s="3">
        <v>5</v>
      </c>
      <c r="H89" t="s">
        <v>120</v>
      </c>
      <c r="I89" s="3" t="s">
        <v>100</v>
      </c>
      <c r="J89" s="8">
        <v>23886.719999999998</v>
      </c>
    </row>
    <row r="90" spans="1:10">
      <c r="A90" s="1" t="s">
        <v>176</v>
      </c>
      <c r="C90" s="1" t="str">
        <f t="shared" si="3"/>
        <v>HPA160DB5</v>
      </c>
      <c r="D90" s="3" t="s">
        <v>44</v>
      </c>
      <c r="E90" s="2" t="s">
        <v>92</v>
      </c>
      <c r="F90" s="3" t="s">
        <v>97</v>
      </c>
      <c r="G90" s="3">
        <v>5</v>
      </c>
      <c r="H90" t="s">
        <v>32</v>
      </c>
      <c r="I90" s="3" t="s">
        <v>100</v>
      </c>
      <c r="J90" s="8">
        <v>1</v>
      </c>
    </row>
    <row r="91" spans="1:10">
      <c r="A91" s="1" t="s">
        <v>177</v>
      </c>
      <c r="C91" s="1" t="str">
        <f t="shared" si="3"/>
        <v>HPA250DB5</v>
      </c>
      <c r="D91" s="3" t="s">
        <v>44</v>
      </c>
      <c r="E91" s="2" t="s">
        <v>93</v>
      </c>
      <c r="F91" s="3" t="s">
        <v>97</v>
      </c>
      <c r="G91" s="3">
        <v>5</v>
      </c>
      <c r="H91" t="s">
        <v>39</v>
      </c>
      <c r="I91" s="3" t="s">
        <v>100</v>
      </c>
      <c r="J91" s="8">
        <v>1</v>
      </c>
    </row>
    <row r="92" spans="1:10">
      <c r="A92" s="1" t="s">
        <v>178</v>
      </c>
      <c r="C92" s="1" t="str">
        <f t="shared" si="3"/>
        <v>HPA400DB5</v>
      </c>
      <c r="D92" s="3" t="s">
        <v>44</v>
      </c>
      <c r="E92" s="2" t="s">
        <v>94</v>
      </c>
      <c r="F92" s="3" t="s">
        <v>97</v>
      </c>
      <c r="G92" s="3">
        <v>5</v>
      </c>
      <c r="H92" t="s">
        <v>38</v>
      </c>
      <c r="I92" s="3" t="s">
        <v>100</v>
      </c>
      <c r="J92" s="8">
        <v>1</v>
      </c>
    </row>
    <row r="93" spans="1:10">
      <c r="A93" s="1" t="s">
        <v>179</v>
      </c>
      <c r="C93" s="1" t="str">
        <f t="shared" si="3"/>
        <v>HPA630DB5</v>
      </c>
      <c r="D93" s="3" t="s">
        <v>44</v>
      </c>
      <c r="E93" s="2" t="s">
        <v>95</v>
      </c>
      <c r="F93" s="3" t="s">
        <v>97</v>
      </c>
      <c r="G93" s="3">
        <v>5</v>
      </c>
      <c r="H93" t="s">
        <v>37</v>
      </c>
      <c r="I93" s="3" t="s">
        <v>100</v>
      </c>
      <c r="J93" s="8">
        <v>1</v>
      </c>
    </row>
    <row r="94" spans="1:10">
      <c r="A94" s="1" t="s">
        <v>180</v>
      </c>
      <c r="C94" s="1" t="str">
        <f t="shared" si="3"/>
        <v>HPA800DB5</v>
      </c>
      <c r="D94" s="3" t="s">
        <v>44</v>
      </c>
      <c r="E94" s="2" t="s">
        <v>96</v>
      </c>
      <c r="F94" s="3" t="s">
        <v>97</v>
      </c>
      <c r="G94" s="3">
        <v>5</v>
      </c>
      <c r="H94" t="s">
        <v>36</v>
      </c>
      <c r="I94" s="3" t="s">
        <v>100</v>
      </c>
      <c r="J94" s="8">
        <v>1</v>
      </c>
    </row>
    <row r="95" spans="1:10">
      <c r="A95" s="1" t="s">
        <v>181</v>
      </c>
      <c r="C95" s="1" t="str">
        <f t="shared" si="3"/>
        <v>HPA1000DB5</v>
      </c>
      <c r="D95" s="3" t="s">
        <v>44</v>
      </c>
      <c r="E95" s="2" t="s">
        <v>50</v>
      </c>
      <c r="F95" s="3" t="s">
        <v>97</v>
      </c>
      <c r="G95" s="3">
        <v>5</v>
      </c>
      <c r="H95" t="s">
        <v>35</v>
      </c>
      <c r="I95" s="3" t="s">
        <v>100</v>
      </c>
      <c r="J95" s="8">
        <v>1</v>
      </c>
    </row>
    <row r="96" spans="1:10">
      <c r="A96" s="1" t="s">
        <v>182</v>
      </c>
      <c r="C96" s="1" t="str">
        <f t="shared" si="3"/>
        <v>HPA1250DB5</v>
      </c>
      <c r="D96" s="3" t="s">
        <v>44</v>
      </c>
      <c r="E96" s="2" t="s">
        <v>51</v>
      </c>
      <c r="F96" s="3" t="s">
        <v>97</v>
      </c>
      <c r="G96" s="3">
        <v>5</v>
      </c>
      <c r="H96" t="s">
        <v>34</v>
      </c>
      <c r="I96" s="3" t="s">
        <v>100</v>
      </c>
      <c r="J96" s="8">
        <v>1</v>
      </c>
    </row>
    <row r="97" spans="1:10">
      <c r="A97" s="1" t="s">
        <v>183</v>
      </c>
      <c r="C97" s="1" t="str">
        <f t="shared" si="3"/>
        <v>HPA1600DB5</v>
      </c>
      <c r="D97" s="3" t="s">
        <v>44</v>
      </c>
      <c r="E97" s="2" t="s">
        <v>52</v>
      </c>
      <c r="F97" s="3" t="s">
        <v>97</v>
      </c>
      <c r="G97" s="3">
        <v>5</v>
      </c>
      <c r="H97" t="s">
        <v>33</v>
      </c>
      <c r="I97" s="3" t="s">
        <v>100</v>
      </c>
      <c r="J97" s="8">
        <v>1</v>
      </c>
    </row>
    <row r="124" spans="2:2">
      <c r="B124" s="1"/>
    </row>
    <row r="125" spans="2:2">
      <c r="B125" s="3"/>
    </row>
    <row r="126" spans="2:2">
      <c r="B126" s="2"/>
    </row>
    <row r="127" spans="2:2">
      <c r="B127" s="3"/>
    </row>
    <row r="128" spans="2:2">
      <c r="B128" s="3"/>
    </row>
    <row r="130" spans="2:2">
      <c r="B130" s="3"/>
    </row>
    <row r="131" spans="2:2">
      <c r="B131" s="1"/>
    </row>
    <row r="132" spans="2:2">
      <c r="B132" s="1"/>
    </row>
  </sheetData>
  <pageMargins left="0.7" right="0.7" top="0.75" bottom="0.75" header="0.3" footer="0.3"/>
  <pageSetup paperSize="9" orientation="portrait" r:id="rId1"/>
  <ignoredErrors>
    <ignoredError sqref="E2:E9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B9:O27"/>
  <sheetViews>
    <sheetView showGridLines="0" tabSelected="1" workbookViewId="0">
      <selection activeCell="D10" sqref="D10"/>
    </sheetView>
  </sheetViews>
  <sheetFormatPr defaultRowHeight="14.25"/>
  <cols>
    <col min="2" max="2" width="12.125" customWidth="1"/>
    <col min="3" max="3" width="48" bestFit="1" customWidth="1"/>
    <col min="4" max="4" width="8.625" style="3" customWidth="1"/>
    <col min="5" max="5" width="16.875" customWidth="1"/>
    <col min="6" max="6" width="20" customWidth="1"/>
    <col min="7" max="7" width="20.125" bestFit="1" customWidth="1"/>
    <col min="9" max="9" width="10.5" customWidth="1"/>
    <col min="10" max="10" width="21.625" customWidth="1"/>
    <col min="13" max="13" width="19.125" customWidth="1"/>
    <col min="14" max="14" width="20.125" bestFit="1" customWidth="1"/>
  </cols>
  <sheetData>
    <row r="9" spans="3:15" ht="15">
      <c r="O9" s="12"/>
    </row>
    <row r="10" spans="3:15" ht="15">
      <c r="C10" s="11" t="s">
        <v>225</v>
      </c>
      <c r="D10" s="19"/>
      <c r="E10" s="16" t="s">
        <v>224</v>
      </c>
      <c r="F10" s="15"/>
    </row>
    <row r="11" spans="3:15" ht="15">
      <c r="C11" s="11" t="s">
        <v>226</v>
      </c>
      <c r="D11" s="19">
        <v>5</v>
      </c>
      <c r="E11" s="11" t="str">
        <f>VLOOKUP('BB-I'!D11,'Busbar EKF1'!B6:C8,2,FALSE)</f>
        <v xml:space="preserve"> 3L+N+PE(ШИНА)</v>
      </c>
      <c r="F11" s="15"/>
    </row>
    <row r="12" spans="3:15" ht="15">
      <c r="C12" s="11" t="s">
        <v>227</v>
      </c>
      <c r="D12" s="19"/>
      <c r="E12" s="16" t="s">
        <v>99</v>
      </c>
      <c r="F12" s="15"/>
    </row>
    <row r="13" spans="3:15" ht="15">
      <c r="C13" s="11" t="s">
        <v>228</v>
      </c>
      <c r="D13" s="19"/>
      <c r="E13" s="16" t="s">
        <v>100</v>
      </c>
      <c r="F13" s="15"/>
    </row>
    <row r="14" spans="3:15" ht="15">
      <c r="C14" s="11" t="s">
        <v>229</v>
      </c>
      <c r="D14" s="19"/>
      <c r="E14" s="16" t="s">
        <v>100</v>
      </c>
      <c r="F14" s="15"/>
    </row>
    <row r="15" spans="3:15" ht="15">
      <c r="C15" s="11" t="s">
        <v>230</v>
      </c>
      <c r="D15" s="19"/>
      <c r="E15" s="16" t="s">
        <v>100</v>
      </c>
      <c r="F15" s="15"/>
    </row>
    <row r="16" spans="3:15" ht="15">
      <c r="C16" s="11" t="s">
        <v>231</v>
      </c>
      <c r="D16" s="19"/>
      <c r="E16" s="16" t="s">
        <v>100</v>
      </c>
      <c r="F16" s="15"/>
    </row>
    <row r="20" spans="2:7" ht="15">
      <c r="B20" s="13" t="s">
        <v>232</v>
      </c>
      <c r="C20" s="13" t="s">
        <v>233</v>
      </c>
      <c r="D20" s="13" t="s">
        <v>188</v>
      </c>
      <c r="E20" s="13" t="s">
        <v>186</v>
      </c>
      <c r="F20" s="14" t="s">
        <v>189</v>
      </c>
      <c r="G20" s="14" t="s">
        <v>190</v>
      </c>
    </row>
    <row r="21" spans="2:7" ht="15">
      <c r="B21" s="17"/>
      <c r="C21" s="17"/>
      <c r="D21" s="20"/>
      <c r="E21" s="17"/>
      <c r="F21" s="18"/>
      <c r="G21" s="18"/>
    </row>
    <row r="22" spans="2:7" ht="15">
      <c r="B22" s="17"/>
      <c r="C22" s="17"/>
      <c r="D22" s="20"/>
      <c r="E22" s="17"/>
      <c r="F22" s="18"/>
      <c r="G22" s="18"/>
    </row>
    <row r="23" spans="2:7" ht="15">
      <c r="B23" s="17"/>
      <c r="C23" s="17"/>
      <c r="D23" s="20"/>
      <c r="E23" s="17"/>
      <c r="F23" s="18"/>
      <c r="G23" s="18"/>
    </row>
    <row r="24" spans="2:7" ht="15">
      <c r="B24" s="17"/>
      <c r="C24" s="17"/>
      <c r="D24" s="20"/>
      <c r="E24" s="17"/>
      <c r="F24" s="18"/>
      <c r="G24" s="18"/>
    </row>
    <row r="25" spans="2:7" ht="15">
      <c r="B25" s="17"/>
      <c r="C25" s="17"/>
      <c r="D25" s="20"/>
      <c r="E25" s="17"/>
      <c r="F25" s="18"/>
      <c r="G25" s="18"/>
    </row>
    <row r="26" spans="2:7" ht="15">
      <c r="B26" s="17"/>
      <c r="C26" s="17"/>
      <c r="D26" s="20"/>
      <c r="E26" s="17"/>
      <c r="F26" s="18"/>
      <c r="G26" s="18"/>
    </row>
    <row r="27" spans="2:7" ht="15">
      <c r="B27" s="17"/>
      <c r="C27" s="17"/>
      <c r="D27" s="20"/>
      <c r="E27" s="17"/>
      <c r="F27" s="18"/>
      <c r="G27" s="18">
        <f>SUM(G21:G26)</f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3" name="Button 7">
              <controlPr defaultSize="0" print="0" autoFill="0" autoPict="0" macro="[0]!Макрос2">
                <anchor moveWithCells="1" sizeWithCells="1">
                  <from>
                    <xdr:col>6</xdr:col>
                    <xdr:colOff>1114425</xdr:colOff>
                    <xdr:row>6</xdr:row>
                    <xdr:rowOff>66675</xdr:rowOff>
                  </from>
                  <to>
                    <xdr:col>9</xdr:col>
                    <xdr:colOff>1162050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'Busbar EKF1'!$B$6:$B$7</xm:f>
          </x14:formula1>
          <xm:sqref>D11</xm:sqref>
        </x14:dataValidation>
        <x14:dataValidation type="list" allowBlank="1" showInputMessage="1" showErrorMessage="1">
          <x14:formula1>
            <xm:f>'Busbar EKF1'!$A$1:$A$8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Busbar EKF1</vt:lpstr>
      <vt:lpstr>Data</vt:lpstr>
      <vt:lpstr>BB-I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Николай Михайлович</dc:creator>
  <cp:lastModifiedBy>СИСТЕМА</cp:lastModifiedBy>
  <cp:revision>32</cp:revision>
  <dcterms:created xsi:type="dcterms:W3CDTF">2017-03-22T14:33:09Z</dcterms:created>
  <dcterms:modified xsi:type="dcterms:W3CDTF">2017-12-13T16:08:32Z</dcterms:modified>
</cp:coreProperties>
</file>